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83F54F9-56F3-4BBA-8796-1E9187570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1" l="1"/>
  <c r="F19" i="21" s="1"/>
  <c r="E18" i="21"/>
  <c r="E19" i="21" s="1"/>
  <c r="D18" i="21"/>
  <c r="D19" i="21" s="1"/>
  <c r="F10" i="21"/>
  <c r="F11" i="21" s="1"/>
  <c r="E10" i="21"/>
  <c r="E11" i="21" s="1"/>
  <c r="D10" i="21"/>
  <c r="D11" i="21" s="1"/>
  <c r="N55" i="16" l="1"/>
  <c r="M55" i="16"/>
  <c r="L55" i="16"/>
  <c r="L65" i="16"/>
  <c r="M65" i="16"/>
  <c r="N65" i="16"/>
  <c r="L15" i="16"/>
  <c r="M15" i="16"/>
  <c r="N15" i="16"/>
  <c r="L40" i="16"/>
  <c r="M40" i="16"/>
  <c r="N40" i="16"/>
  <c r="L34" i="16"/>
  <c r="M34" i="16"/>
  <c r="N34" i="16"/>
  <c r="L58" i="16" l="1"/>
  <c r="M58" i="16"/>
  <c r="N58" i="16"/>
  <c r="L68" i="16"/>
  <c r="M68" i="16"/>
  <c r="N68" i="16"/>
  <c r="L37" i="16" l="1"/>
  <c r="M37" i="16"/>
  <c r="N37" i="16"/>
  <c r="L49" i="16"/>
  <c r="M49" i="16"/>
  <c r="N49" i="16"/>
  <c r="L24" i="16"/>
  <c r="M24" i="16"/>
  <c r="N24" i="16"/>
  <c r="G16" i="15"/>
  <c r="H16" i="15"/>
  <c r="I16" i="15"/>
  <c r="G13" i="15"/>
  <c r="H13" i="15"/>
  <c r="I13" i="15"/>
  <c r="L72" i="16" l="1"/>
  <c r="M72" i="16"/>
  <c r="N72" i="16"/>
  <c r="L80" i="16"/>
  <c r="M80" i="16"/>
  <c r="N80" i="16"/>
  <c r="H10" i="15" l="1"/>
  <c r="I10" i="15"/>
  <c r="G10" i="15"/>
  <c r="N52" i="16"/>
  <c r="N59" i="16" s="1"/>
  <c r="M52" i="16"/>
  <c r="M59" i="16" s="1"/>
  <c r="L52" i="16"/>
  <c r="L59" i="16" s="1"/>
  <c r="L76" i="16"/>
  <c r="M76" i="16"/>
  <c r="N76" i="16"/>
  <c r="M81" i="16" l="1"/>
  <c r="L81" i="16"/>
  <c r="N81" i="16"/>
  <c r="H17" i="15"/>
  <c r="I17" i="15"/>
  <c r="G17" i="15"/>
  <c r="L19" i="16"/>
  <c r="L41" i="16" s="1"/>
  <c r="M19" i="16"/>
  <c r="M41" i="16" s="1"/>
  <c r="N19" i="16"/>
  <c r="N41" i="16" s="1"/>
  <c r="N82" i="16" l="1"/>
  <c r="I5" i="12" s="1"/>
  <c r="M82" i="16"/>
  <c r="D5" i="12" s="1"/>
  <c r="L8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<sst xmlns="http://schemas.openxmlformats.org/spreadsheetml/2006/main" count="567" uniqueCount="360">
  <si>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</si>
  <si>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</si>
  <si>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</si>
  <si>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</si>
  <si>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</si>
  <si>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</si>
  <si>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</si>
  <si>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</si>
  <si>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</si>
  <si>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</si>
  <si>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</si>
  <si>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</si>
  <si>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</si>
  <si>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</si>
  <si>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</si>
  <si>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</si>
  <si>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</si>
  <si>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</si>
  <si>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</si>
  <si>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</si>
  <si>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</si>
  <si>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</si>
  <si>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</si>
  <si>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</si>
  <si>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</si>
  <si>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</si>
  <si>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</si>
  <si>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</si>
  <si>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</si>
  <si>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</si>
  <si>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</si>
  <si>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</si>
  <si>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</si>
  <si>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</si>
  <si>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</si>
  <si>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</si>
  <si>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</si>
  <si>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</si>
  <si>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</si>
  <si>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</si>
  <si>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</si>
  <si>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</si>
  <si>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</si>
  <si>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</si>
  <si>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</si>
  <si>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</si>
  <si>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</si>
  <si>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</si>
  <si>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</si>
  <si>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</si>
  <si>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</si>
  <si>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</si>
  <si>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</si>
  <si>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</si>
  <si>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</si>
  <si>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</si>
  <si>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</si>
  <si>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</si>
  <si>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</si>
  <si>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</si>
  <si>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</si>
  <si>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</si>
  <si>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</si>
  <si>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</si>
  <si>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</si>
  <si>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</si>
  <si>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</si>
  <si>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</si>
  <si>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</si>
  <si>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</si>
  <si>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</si>
  <si>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</si>
  <si>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</si>
  <si>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</si>
  <si>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</si>
  <si>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</si>
  <si>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</si>
  <si>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</si>
  <si>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</si>
  <si>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</si>
  <si>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</si>
  <si>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</si>
  <si>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</si>
  <si>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</si>
  <si>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</si>
  <si>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</si>
  <si>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</si>
  <si>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</si>
  <si>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</si>
  <si>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</si>
  <si>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</si>
  <si>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</si>
  <si>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</si>
  <si>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</si>
  <si>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</si>
  <si>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</si>
  <si>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</si>
  <si>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</si>
  <si>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</si>
  <si>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</si>
  <si>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</si>
  <si>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</si>
  <si>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</si>
  <si>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</si>
  <si>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</si>
  <si>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</si>
  <si>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</si>
  <si>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</si>
  <si>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</si>
  <si>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</si>
  <si>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</si>
  <si>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</si>
  <si>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</si>
  <si>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</si>
  <si>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</si>
  <si>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</si>
  <si>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</si>
  <si>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</si>
  <si>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</si>
  <si>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</si>
  <si>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</si>
  <si>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</si>
  <si>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</si>
  <si>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</si>
  <si>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</si>
  <si>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</si>
  <si>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</si>
  <si>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</si>
  <si>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</si>
  <si>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</si>
  <si>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</si>
  <si>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</si>
  <si>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</si>
  <si>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</si>
  <si>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</si>
  <si>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</si>
  <si>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</si>
  <si>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</si>
  <si>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</si>
  <si>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</si>
  <si>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</si>
  <si>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</si>
  <si>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</si>
  <si>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</si>
  <si>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</si>
  <si>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</si>
  <si>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</si>
  <si>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</si>
  <si>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</si>
  <si>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</si>
  <si>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</si>
  <si>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</si>
  <si>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</si>
  <si>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</si>
  <si>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</si>
  <si>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</si>
  <si>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</si>
  <si>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</si>
  <si>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</si>
  <si>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</si>
  <si>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</si>
  <si>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</si>
  <si>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</si>
  <si>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</si>
  <si>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</si>
  <si>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</si>
  <si>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</si>
  <si>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</si>
  <si>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</si>
  <si>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</si>
  <si>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</si>
  <si>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</si>
  <si>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</si>
  <si>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</si>
  <si>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</si>
  <si>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</si>
  <si>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</si>
  <si>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</si>
  <si>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</si>
  <si>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</si>
  <si>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</si>
  <si>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</si>
  <si>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</si>
  <si>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</si>
  <si>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</si>
  <si>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</si>
  <si>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</si>
  <si>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</si>
  <si>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</si>
  <si>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</si>
  <si>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</si>
  <si>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</si>
  <si>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</si>
  <si>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</si>
  <si>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</si>
  <si>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</si>
  <si>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</si>
  <si>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</si>
  <si>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</si>
  <si>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</si>
  <si>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</si>
  <si>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</si>
  <si>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</si>
  <si>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</si>
  <si>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</si>
  <si>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</si>
  <si>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</si>
  <si>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</si>
  <si>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</si>
  <si>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</si>
  <si>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</si>
  <si>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</si>
  <si>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</si>
  <si>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</si>
  <si>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</si>
  <si>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</si>
  <si>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</si>
  <si>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</si>
  <si>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</si>
  <si>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</si>
  <si>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</si>
  <si>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</si>
  <si>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</si>
  <si>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</si>
  <si>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</si>
  <si>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</si>
  <si>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</si>
  <si>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</si>
  <si>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</si>
  <si>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</si>
  <si>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</si>
  <si>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</si>
  <si>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</si>
  <si>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</si>
  <si>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</si>
  <si>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</si>
  <si>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</si>
  <si>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</si>
  <si>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</si>
  <si>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</si>
  <si>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</si>
  <si>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</si>
  <si>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</si>
  <si>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</si>
  <si>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</si>
  <si>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</si>
  <si>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</si>
  <si>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</si>
  <si>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</si>
  <si>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</si>
  <si>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</si>
  <si>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</si>
  <si>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</si>
  <si>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</si>
  <si>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</si>
  <si>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</si>
  <si>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</si>
  <si>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</si>
  <si>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</si>
  <si>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</si>
  <si>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</si>
  <si>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</si>
  <si>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</si>
  <si>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</si>
  <si>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</si>
  <si>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</si>
  <si>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</si>
  <si>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</si>
  <si>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</si>
  <si>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</si>
  <si>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</si>
  <si>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</si>
  <si>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</si>
  <si>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</si>
  <si>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</si>
  <si>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</si>
  <si>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</si>
  <si>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</si>
  <si>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</si>
  <si>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</si>
  <si>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</si>
  <si>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</si>
  <si>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</si>
  <si>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</si>
  <si>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</si>
  <si>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</si>
  <si>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</si>
  <si>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</si>
  <si>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</si>
  <si>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</si>
  <si>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</si>
  <si>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</si>
  <si>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</si>
  <si>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</si>
  <si>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</si>
  <si>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</si>
  <si>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</si>
  <si>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</si>
  <si>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</si>
  <si>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</si>
  <si>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</si>
  <si>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</si>
  <si>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</si>
  <si>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</si>
  <si>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</si>
  <si>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NGIO</t>
  </si>
  <si>
    <t>International Insurance Company</t>
  </si>
  <si>
    <t xml:space="preserve"> Animal Production</t>
  </si>
  <si>
    <t>Al Badia Insurance</t>
  </si>
  <si>
    <t>NBAD</t>
  </si>
  <si>
    <t>Total Of Money Service Sector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</si>
  <si>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</si>
  <si>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</si>
  <si>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</si>
  <si>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</si>
  <si>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</si>
  <si>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</si>
  <si>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</si>
  <si>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</si>
  <si>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</si>
  <si>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</si>
  <si>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</si>
  <si>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</si>
  <si>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</si>
  <si>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</si>
  <si>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</si>
  <si>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</si>
  <si>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</si>
  <si>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Kurdistan International Bank</t>
  </si>
  <si>
    <t>BKUI</t>
  </si>
  <si>
    <t>Al-Rajih Islamic Bank</t>
  </si>
  <si>
    <t>BRAJ</t>
  </si>
  <si>
    <t>Al-Mustashar Islamic Bank for Investment</t>
  </si>
  <si>
    <t>BMUI</t>
  </si>
  <si>
    <t>Bulletin No (188)</t>
  </si>
  <si>
    <t xml:space="preserve">OTC Platform Trading Bulletin No (188) </t>
  </si>
  <si>
    <t xml:space="preserve">Regular Market Bulletin No (188) </t>
  </si>
  <si>
    <t>Second Platform Market Bulletin No (188)</t>
  </si>
  <si>
    <t xml:space="preserve">Non-Disclosing Platform Companies Bulletin No (188) </t>
  </si>
  <si>
    <t>Sunday 25/10/2026</t>
  </si>
  <si>
    <t>Not Trading OTC Companies Sunday 25/10/2026</t>
  </si>
  <si>
    <t>Iraq Stock Exchange not trading companies of Sunday 25/10/2026</t>
  </si>
  <si>
    <t>ISX Trading Indices of Sunday 25/10/2026</t>
  </si>
  <si>
    <t>Al janoob Islamic Bank</t>
  </si>
  <si>
    <t>BJAB</t>
  </si>
  <si>
    <t>Elaf Islamic Bank</t>
  </si>
  <si>
    <t>BELF</t>
  </si>
  <si>
    <t>special orders</t>
  </si>
  <si>
    <t>Non Iraqis' Bulletin  Sunday Oct   25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</si>
  <si>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</si>
  <si>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</si>
  <si>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</si>
  <si>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</si>
  <si>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</si>
  <si>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Iraqi Middle East Investment Bank</t>
  </si>
  <si>
    <t>Total Bank sector</t>
  </si>
  <si>
    <t>Non Iraqi Trading of Undisclosed Platform (Sell)</t>
  </si>
  <si>
    <t>Sumer Commerical Bank</t>
  </si>
  <si>
    <t>Elaf Brokerage Company executed an intentional cross order on the shares of Elaf Bank, involving 37,565,937,664 shares, with a total value of IQD 11,269,781,299, during the additional trading session (after 1:00 p.m.), in accordance with the procedures for executing block trades.</t>
  </si>
  <si>
    <t>Al-Furat Brokerage Company (seller) and Elaf Brokerage Company (buyer) executed a special order on the shares of Elaf Bank, involving 6,849,552,401 shares, with a total value of IQD 2,054,865,720, during the additional trading session (after 1:00 p.m.), in accordance with the procedures for executing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</si>
</sst>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2"/>
      <color theme="3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1"/>
      <color theme="3"/>
      <name val="Arial"/>
      <family val="2"/>
    </font>
    <font>
      <b/>
      <sz val="16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96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4" fontId="80" fillId="0" borderId="9" xfId="0" applyNumberFormat="1" applyFont="1" applyBorder="1" applyAlignment="1">
      <alignment horizontal="center" vertical="center"/>
    </xf>
    <xf numFmtId="0" fontId="84" fillId="0" borderId="0" xfId="0" applyFont="1"/>
    <xf numFmtId="167" fontId="84" fillId="0" borderId="0" xfId="1500" applyNumberFormat="1" applyFont="1" applyBorder="1"/>
    <xf numFmtId="0" fontId="85" fillId="0" borderId="0" xfId="4" applyFont="1"/>
    <xf numFmtId="0" fontId="86" fillId="0" borderId="0" xfId="0" applyFont="1"/>
    <xf numFmtId="1" fontId="84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7" fillId="4" borderId="138" xfId="0" applyFont="1" applyFill="1" applyBorder="1" applyAlignment="1">
      <alignment vertical="center" wrapText="1"/>
    </xf>
    <xf numFmtId="0" fontId="86" fillId="60" borderId="138" xfId="0" applyFont="1" applyFill="1" applyBorder="1" applyAlignment="1">
      <alignment horizontal="center" vertical="center" wrapText="1"/>
    </xf>
    <xf numFmtId="1" fontId="87" fillId="4" borderId="138" xfId="1500" applyNumberFormat="1" applyFont="1" applyFill="1" applyBorder="1" applyAlignment="1">
      <alignment horizontal="center" vertical="center" wrapText="1"/>
    </xf>
    <xf numFmtId="167" fontId="87" fillId="60" borderId="138" xfId="1500" applyNumberFormat="1" applyFont="1" applyFill="1" applyBorder="1" applyAlignment="1">
      <alignment horizontal="center" vertical="center" wrapText="1"/>
    </xf>
    <xf numFmtId="0" fontId="86" fillId="0" borderId="130" xfId="5" applyFont="1" applyBorder="1" applyAlignment="1">
      <alignment vertical="center"/>
    </xf>
    <xf numFmtId="1" fontId="86" fillId="0" borderId="130" xfId="1500" applyNumberFormat="1" applyFont="1" applyBorder="1" applyAlignment="1">
      <alignment horizontal="center" vertical="center"/>
    </xf>
    <xf numFmtId="167" fontId="86" fillId="0" borderId="130" xfId="1500" applyNumberFormat="1" applyFont="1" applyBorder="1" applyAlignment="1">
      <alignment horizontal="center" vertical="center"/>
    </xf>
    <xf numFmtId="0" fontId="86" fillId="0" borderId="129" xfId="0" applyFont="1" applyBorder="1" applyAlignment="1">
      <alignment vertical="center"/>
    </xf>
    <xf numFmtId="0" fontId="79" fillId="0" borderId="146" xfId="0" applyFont="1" applyBorder="1"/>
    <xf numFmtId="167" fontId="78" fillId="0" borderId="0" xfId="1500" applyNumberFormat="1" applyFont="1"/>
    <xf numFmtId="167" fontId="79" fillId="0" borderId="0" xfId="1500" applyNumberFormat="1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167" fontId="86" fillId="0" borderId="130" xfId="1500" applyNumberFormat="1" applyFont="1" applyBorder="1" applyAlignment="1">
      <alignment vertical="center"/>
    </xf>
    <xf numFmtId="167" fontId="89" fillId="0" borderId="0" xfId="1500" applyNumberFormat="1" applyFont="1"/>
    <xf numFmtId="167" fontId="86" fillId="0" borderId="129" xfId="1500" applyNumberFormat="1" applyFont="1" applyBorder="1" applyAlignment="1">
      <alignment vertical="center"/>
    </xf>
    <xf numFmtId="167" fontId="79" fillId="0" borderId="146" xfId="1500" applyNumberFormat="1" applyFont="1" applyBorder="1"/>
    <xf numFmtId="0" fontId="90" fillId="0" borderId="0" xfId="0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2" fillId="0" borderId="147" xfId="0" applyFont="1" applyBorder="1" applyAlignment="1">
      <alignment horizontal="center" vertical="center" wrapText="1"/>
    </xf>
    <xf numFmtId="0" fontId="82" fillId="0" borderId="148" xfId="0" applyFont="1" applyBorder="1" applyAlignment="1">
      <alignment horizontal="center" vertical="center" wrapText="1"/>
    </xf>
    <xf numFmtId="164" fontId="83" fillId="3" borderId="145" xfId="0" applyNumberFormat="1" applyFont="1" applyFill="1" applyBorder="1" applyAlignment="1">
      <alignment vertical="top" wrapText="1"/>
    </xf>
    <xf numFmtId="164" fontId="83" fillId="3" borderId="146" xfId="0" applyNumberFormat="1" applyFont="1" applyFill="1" applyBorder="1" applyAlignment="1">
      <alignment vertical="top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167" fontId="86" fillId="0" borderId="129" xfId="1500" applyNumberFormat="1" applyFont="1" applyBorder="1" applyAlignment="1">
      <alignment horizontal="center" vertical="center"/>
    </xf>
    <xf numFmtId="167" fontId="86" fillId="0" borderId="145" xfId="1500" applyNumberFormat="1" applyFont="1" applyBorder="1" applyAlignment="1">
      <alignment horizontal="center" vertical="center"/>
    </xf>
    <xf numFmtId="167" fontId="86" fillId="0" borderId="146" xfId="1500" applyNumberFormat="1" applyFont="1" applyBorder="1" applyAlignment="1">
      <alignment horizontal="center" vertical="center"/>
    </xf>
    <xf numFmtId="167" fontId="86" fillId="0" borderId="129" xfId="1500" applyNumberFormat="1" applyFont="1" applyBorder="1" applyAlignment="1">
      <alignment horizontal="left" vertical="center"/>
    </xf>
    <xf numFmtId="167" fontId="86" fillId="0" borderId="146" xfId="1500" applyNumberFormat="1" applyFont="1" applyBorder="1" applyAlignment="1">
      <alignment horizontal="left" vertical="center"/>
    </xf>
    <xf numFmtId="0" fontId="84" fillId="0" borderId="0" xfId="0" applyFont="1"/>
    <xf numFmtId="0" fontId="81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6" fillId="0" borderId="129" xfId="0" applyFont="1" applyBorder="1" applyAlignment="1">
      <alignment horizontal="center" vertical="center"/>
    </xf>
    <xf numFmtId="0" fontId="86" fillId="0" borderId="145" xfId="0" applyFont="1" applyBorder="1" applyAlignment="1">
      <alignment horizontal="center" vertical="center"/>
    </xf>
    <xf numFmtId="0" fontId="86" fillId="0" borderId="146" xfId="0" applyFont="1" applyBorder="1" applyAlignment="1">
      <alignment horizontal="center" vertical="center"/>
    </xf>
    <xf numFmtId="0" fontId="86" fillId="0" borderId="129" xfId="0" applyFont="1" applyBorder="1" applyAlignment="1">
      <alignment horizontal="left" vertical="center"/>
    </xf>
    <xf numFmtId="0" fontId="86" fillId="0" borderId="146" xfId="0" applyFont="1" applyBorder="1" applyAlignment="1">
      <alignment horizontal="left" vertical="center"/>
    </xf>
    <xf numFmtId="167" fontId="88" fillId="0" borderId="0" xfId="1500" applyNumberFormat="1" applyFont="1" applyFill="1" applyAlignment="1">
      <alignment horizontal="left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6</xdr:col>
      <xdr:colOff>1162050</xdr:colOff>
      <xdr:row>22</xdr:row>
      <xdr:rowOff>323850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D5C69D-7145-BE29-8FEF-8ED64BB95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5772150" cy="2590800"/>
        </a:xfrm>
        <a:prstGeom prst="rect">
          <a:avLst/>
        </a:prstGeom>
      </xdr:spPr>
    </xdr:pic>
    <xdr:clientData/>
  </xdr:twoCellAnchor>
  <xdr:twoCellAnchor editAs="oneCell">
    <xdr:from>
      <xdr:col>6</xdr:col>
      <xdr:colOff>1181101</xdr:colOff>
      <xdr:row>15</xdr:row>
      <xdr:rowOff>38100</xdr:rowOff>
    </xdr:from>
    <xdr:to>
      <xdr:col>13</xdr:col>
      <xdr:colOff>2476501</xdr:colOff>
      <xdr:row>22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E2BEC31-D10B-9D35-37A6-F61184C1D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1" y="4724400"/>
          <a:ext cx="6191250" cy="25908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161924</xdr:colOff>
      <xdr:row>6</xdr:row>
      <xdr:rowOff>0</xdr:rowOff>
    </xdr:from>
    <xdr:to>
      <xdr:col>13</xdr:col>
      <xdr:colOff>2486024</xdr:colOff>
      <xdr:row>15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F6E210-68ED-907F-762F-8D089F1C1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3499" y="1857375"/>
          <a:ext cx="3362325" cy="2847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20</xdr:row>
      <xdr:rowOff>1</xdr:rowOff>
    </xdr:from>
    <xdr:to>
      <xdr:col>6</xdr:col>
      <xdr:colOff>9524</xdr:colOff>
      <xdr:row>28</xdr:row>
      <xdr:rowOff>304801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B25B1E-B561-0D23-1887-AA0AFC103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" y="5915026"/>
          <a:ext cx="4867275" cy="281940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1428751</xdr:colOff>
      <xdr:row>29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D1EBD2-0017-322A-3E94-CCF958580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6" y="5915025"/>
          <a:ext cx="5010150" cy="2867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41</xdr:row>
      <xdr:rowOff>17911</xdr:rowOff>
    </xdr:from>
    <xdr:to>
      <xdr:col>13</xdr:col>
      <xdr:colOff>1552894</xdr:colOff>
      <xdr:row>41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59</xdr:row>
      <xdr:rowOff>17393</xdr:rowOff>
    </xdr:from>
    <xdr:to>
      <xdr:col>13</xdr:col>
      <xdr:colOff>1507139</xdr:colOff>
      <xdr:row>59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166066</xdr:colOff>
      <xdr:row>0</xdr:row>
      <xdr:rowOff>0</xdr:rowOff>
    </xdr:from>
    <xdr:to>
      <xdr:col>6</xdr:col>
      <xdr:colOff>28575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516" y="0"/>
          <a:ext cx="1043609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13" zoomScaleNormal="100" workbookViewId="0">
      <selection activeCell="C24" sqref="C24:N2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1" t="s">
        <v>0</v>
      </c>
      <c r="C1" s="162"/>
      <c r="D1" s="163"/>
      <c r="E1" s="164"/>
      <c r="F1" s="165"/>
      <c r="G1" s="165"/>
      <c r="H1" s="165"/>
      <c r="I1" s="165"/>
      <c r="J1" s="165"/>
      <c r="K1" s="166"/>
      <c r="L1" s="19"/>
      <c r="M1" s="19"/>
      <c r="N1" s="19"/>
    </row>
    <row r="2" spans="2:16" ht="30" customHeight="1">
      <c r="B2" s="174" t="s">
        <v>334</v>
      </c>
      <c r="C2" s="175"/>
      <c r="D2" s="17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7" t="s">
        <v>342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9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0" t="s">
        <v>59</v>
      </c>
      <c r="C5" s="171"/>
      <c r="D5" s="172">
        <f>'Bullient '!M82+OTC!H17</f>
        <v>45035094363</v>
      </c>
      <c r="E5" s="173"/>
      <c r="F5" s="23"/>
      <c r="G5" s="170" t="s">
        <v>60</v>
      </c>
      <c r="H5" s="171"/>
      <c r="I5" s="172">
        <f>'Bullient '!N82+OTC!I17</f>
        <v>14316031720.809999</v>
      </c>
      <c r="J5" s="173"/>
      <c r="K5" s="24"/>
      <c r="L5" s="170" t="s">
        <v>8</v>
      </c>
      <c r="M5" s="171"/>
      <c r="N5" s="25">
        <f>'Bullient '!L82+OTC!G17</f>
        <v>1055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5"/>
      <c r="L6" s="156"/>
      <c r="M6" s="157"/>
      <c r="N6" s="28"/>
    </row>
    <row r="7" spans="2:16" ht="24.95" customHeight="1">
      <c r="B7" s="158" t="s">
        <v>1</v>
      </c>
      <c r="C7" s="159"/>
      <c r="D7" s="160"/>
      <c r="E7" s="29">
        <v>923.84</v>
      </c>
      <c r="F7" s="30"/>
      <c r="G7" s="158" t="s">
        <v>5</v>
      </c>
      <c r="H7" s="159"/>
      <c r="I7" s="160"/>
      <c r="J7" s="29">
        <v>1174.0899999999999</v>
      </c>
      <c r="K7" s="154"/>
      <c r="L7" s="149"/>
      <c r="M7" s="150"/>
      <c r="N7" s="18"/>
    </row>
    <row r="8" spans="2:16" ht="24.95" customHeight="1">
      <c r="B8" s="158" t="s">
        <v>2</v>
      </c>
      <c r="C8" s="159"/>
      <c r="D8" s="160"/>
      <c r="E8" s="29">
        <v>930.78</v>
      </c>
      <c r="F8" s="31"/>
      <c r="G8" s="158" t="s">
        <v>6</v>
      </c>
      <c r="H8" s="159"/>
      <c r="I8" s="160"/>
      <c r="J8" s="29">
        <v>1183.6600000000001</v>
      </c>
      <c r="K8" s="154"/>
      <c r="L8" s="149"/>
      <c r="M8" s="150"/>
      <c r="N8" s="18"/>
    </row>
    <row r="9" spans="2:16" ht="24.95" customHeight="1">
      <c r="B9" s="151" t="s">
        <v>3</v>
      </c>
      <c r="C9" s="152"/>
      <c r="D9" s="153"/>
      <c r="E9" s="123">
        <f>((E7/E8)-1)*100</f>
        <v>-0.74561120780419765</v>
      </c>
      <c r="F9" s="31"/>
      <c r="G9" s="151" t="s">
        <v>3</v>
      </c>
      <c r="H9" s="152"/>
      <c r="I9" s="153"/>
      <c r="J9" s="123">
        <f>((J7/J8)-1)*100</f>
        <v>-0.80850920027711881</v>
      </c>
      <c r="K9" s="154"/>
      <c r="L9" s="149"/>
      <c r="M9" s="150"/>
      <c r="N9" s="18"/>
    </row>
    <row r="10" spans="2:16" ht="24.95" customHeight="1">
      <c r="B10" s="151" t="s">
        <v>4</v>
      </c>
      <c r="C10" s="152"/>
      <c r="D10" s="153"/>
      <c r="E10" s="123">
        <f>E7-E8</f>
        <v>-6.9399999999999409</v>
      </c>
      <c r="F10" s="21"/>
      <c r="G10" s="151" t="s">
        <v>4</v>
      </c>
      <c r="H10" s="152"/>
      <c r="I10" s="153"/>
      <c r="J10" s="123">
        <f>J7-J8</f>
        <v>-9.5700000000001637</v>
      </c>
      <c r="K10" s="154"/>
      <c r="L10" s="149"/>
      <c r="M10" s="150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48"/>
      <c r="L11" s="149"/>
      <c r="M11" s="150"/>
      <c r="N11" s="18"/>
      <c r="O11" s="32"/>
    </row>
    <row r="12" spans="2:16" ht="24.95" customHeight="1">
      <c r="B12" s="37" t="s">
        <v>9</v>
      </c>
      <c r="C12" s="38">
        <v>104</v>
      </c>
      <c r="D12" s="39" t="s">
        <v>61</v>
      </c>
      <c r="E12" s="38">
        <v>28</v>
      </c>
      <c r="F12" s="21"/>
      <c r="G12" s="40" t="s">
        <v>66</v>
      </c>
      <c r="H12" s="38">
        <v>49</v>
      </c>
      <c r="I12" s="39" t="s">
        <v>61</v>
      </c>
      <c r="J12" s="38">
        <v>24</v>
      </c>
      <c r="K12" s="154"/>
      <c r="L12" s="149"/>
      <c r="M12" s="150"/>
      <c r="N12" s="18"/>
      <c r="O12" s="32"/>
      <c r="P12" s="32"/>
    </row>
    <row r="13" spans="2:16" ht="24.95" customHeight="1">
      <c r="B13" s="37" t="s">
        <v>65</v>
      </c>
      <c r="C13" s="38">
        <v>42</v>
      </c>
      <c r="D13" s="39" t="s">
        <v>61</v>
      </c>
      <c r="E13" s="38">
        <v>3</v>
      </c>
      <c r="F13" s="30"/>
      <c r="G13" s="180" t="s">
        <v>63</v>
      </c>
      <c r="H13" s="181"/>
      <c r="I13" s="182"/>
      <c r="J13" s="38">
        <v>7</v>
      </c>
      <c r="K13" s="154"/>
      <c r="L13" s="149"/>
      <c r="M13" s="150"/>
      <c r="N13" s="18"/>
      <c r="O13" s="32"/>
      <c r="P13" s="32"/>
    </row>
    <row r="14" spans="2:16" ht="24.95" customHeight="1">
      <c r="B14" s="151" t="s">
        <v>78</v>
      </c>
      <c r="C14" s="152" t="s">
        <v>10</v>
      </c>
      <c r="D14" s="153" t="s">
        <v>10</v>
      </c>
      <c r="E14" s="38">
        <v>3</v>
      </c>
      <c r="F14" s="21"/>
      <c r="G14" s="183" t="s">
        <v>64</v>
      </c>
      <c r="H14" s="184"/>
      <c r="I14" s="185"/>
      <c r="J14" s="38">
        <v>19</v>
      </c>
      <c r="K14" s="154"/>
      <c r="L14" s="149"/>
      <c r="M14" s="150"/>
      <c r="N14" s="26"/>
      <c r="O14" s="32"/>
    </row>
    <row r="15" spans="2:16" ht="24.95" customHeight="1">
      <c r="B15" s="151" t="s">
        <v>62</v>
      </c>
      <c r="C15" s="152" t="s">
        <v>11</v>
      </c>
      <c r="D15" s="153" t="s">
        <v>11</v>
      </c>
      <c r="E15" s="41">
        <v>10</v>
      </c>
      <c r="F15" s="18"/>
      <c r="G15" s="151" t="s">
        <v>78</v>
      </c>
      <c r="H15" s="152" t="s">
        <v>10</v>
      </c>
      <c r="I15" s="153" t="s">
        <v>10</v>
      </c>
      <c r="J15" s="38">
        <v>1</v>
      </c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27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98"/>
    </row>
    <row r="23" spans="1:16" ht="27.75" customHeight="1">
      <c r="B23" s="18"/>
      <c r="C23" s="18"/>
      <c r="D23" s="18"/>
      <c r="E23" s="18"/>
      <c r="F23" s="18"/>
      <c r="G23" s="26"/>
      <c r="H23" s="26"/>
      <c r="I23" s="26"/>
      <c r="J23" s="26"/>
      <c r="K23" s="26"/>
      <c r="L23" s="26"/>
      <c r="M23" s="26"/>
      <c r="N23" s="98"/>
    </row>
    <row r="24" spans="1:16" ht="55.5" customHeight="1">
      <c r="A24" s="186" t="s">
        <v>347</v>
      </c>
      <c r="B24" s="187"/>
      <c r="C24" s="188" t="s">
        <v>359</v>
      </c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9"/>
    </row>
    <row r="25" spans="1:16" ht="50.25" customHeight="1">
      <c r="A25" s="186" t="s">
        <v>347</v>
      </c>
      <c r="B25" s="187"/>
      <c r="C25" s="188" t="s">
        <v>358</v>
      </c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9"/>
    </row>
    <row r="26" spans="1:16" ht="33" customHeight="1">
      <c r="A26" s="177" t="s">
        <v>12</v>
      </c>
      <c r="B26" s="178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</row>
  </sheetData>
  <mergeCells count="36">
    <mergeCell ref="A26:N26"/>
    <mergeCell ref="K12:M12"/>
    <mergeCell ref="G13:I13"/>
    <mergeCell ref="K13:M13"/>
    <mergeCell ref="B14:D14"/>
    <mergeCell ref="B15:D15"/>
    <mergeCell ref="G14:I14"/>
    <mergeCell ref="K14:M14"/>
    <mergeCell ref="G15:I15"/>
    <mergeCell ref="A25:B25"/>
    <mergeCell ref="C25:N25"/>
    <mergeCell ref="A24:B24"/>
    <mergeCell ref="C24:N2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1" t="s">
        <v>57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4" ht="36.75" customHeight="1">
      <c r="A3" s="192" t="s">
        <v>339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</row>
    <row r="4" spans="1:14" ht="21">
      <c r="A4" s="42"/>
      <c r="B4" s="42"/>
      <c r="C4" s="190" t="s">
        <v>13</v>
      </c>
      <c r="D4" s="190"/>
      <c r="E4" s="190"/>
      <c r="F4" s="190"/>
      <c r="G4" s="42"/>
      <c r="H4" s="190" t="s">
        <v>14</v>
      </c>
      <c r="I4" s="190"/>
      <c r="J4" s="190"/>
      <c r="K4" s="190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345</v>
      </c>
      <c r="D6" s="75">
        <v>0.3</v>
      </c>
      <c r="E6" s="81">
        <v>20</v>
      </c>
      <c r="F6" s="78">
        <v>44415740065</v>
      </c>
      <c r="G6" s="42"/>
      <c r="H6" s="46" t="s">
        <v>301</v>
      </c>
      <c r="I6" s="75">
        <v>0.11</v>
      </c>
      <c r="J6" s="82">
        <v>-8.33</v>
      </c>
      <c r="K6" s="78">
        <v>13000000</v>
      </c>
      <c r="L6" s="1"/>
      <c r="M6" s="1"/>
    </row>
    <row r="7" spans="1:14" s="48" customFormat="1" ht="17.100000000000001" customHeight="1">
      <c r="A7" s="42"/>
      <c r="B7" s="42"/>
      <c r="C7" s="46" t="s">
        <v>114</v>
      </c>
      <c r="D7" s="75">
        <v>7.0000000000000007E-2</v>
      </c>
      <c r="E7" s="81">
        <v>16.670000000000002</v>
      </c>
      <c r="F7" s="78">
        <v>115526164</v>
      </c>
      <c r="G7" s="42"/>
      <c r="H7" s="46" t="s">
        <v>288</v>
      </c>
      <c r="I7" s="75">
        <v>0.16</v>
      </c>
      <c r="J7" s="82">
        <v>-5.88</v>
      </c>
      <c r="K7" s="78">
        <v>2381112</v>
      </c>
      <c r="L7" s="1"/>
    </row>
    <row r="8" spans="1:14" s="48" customFormat="1" ht="17.100000000000001" customHeight="1">
      <c r="A8" s="42"/>
      <c r="B8" s="42"/>
      <c r="C8" s="46" t="s">
        <v>166</v>
      </c>
      <c r="D8" s="75">
        <v>0.22</v>
      </c>
      <c r="E8" s="81">
        <v>10</v>
      </c>
      <c r="F8" s="78">
        <v>204036</v>
      </c>
      <c r="G8" s="42"/>
      <c r="H8" s="46" t="s">
        <v>242</v>
      </c>
      <c r="I8" s="75">
        <v>0.87</v>
      </c>
      <c r="J8" s="82">
        <v>-5.43</v>
      </c>
      <c r="K8" s="78">
        <v>1765227</v>
      </c>
    </row>
    <row r="9" spans="1:14" s="48" customFormat="1" ht="17.100000000000001" customHeight="1">
      <c r="A9" s="42"/>
      <c r="B9" s="42"/>
      <c r="C9" s="46" t="s">
        <v>186</v>
      </c>
      <c r="D9" s="75">
        <v>59</v>
      </c>
      <c r="E9" s="81">
        <v>3.51</v>
      </c>
      <c r="F9" s="78">
        <v>319</v>
      </c>
      <c r="G9" s="42"/>
      <c r="H9" s="95" t="s">
        <v>82</v>
      </c>
      <c r="I9" s="89">
        <v>1.19</v>
      </c>
      <c r="J9" s="99">
        <v>-4.8</v>
      </c>
      <c r="K9" s="88">
        <v>88104</v>
      </c>
    </row>
    <row r="10" spans="1:14" s="48" customFormat="1" ht="17.100000000000001" customHeight="1">
      <c r="A10" s="42"/>
      <c r="B10" s="42"/>
      <c r="C10" s="46" t="s">
        <v>226</v>
      </c>
      <c r="D10" s="75">
        <v>0.31</v>
      </c>
      <c r="E10" s="81">
        <v>3.33</v>
      </c>
      <c r="F10" s="78">
        <v>52020275</v>
      </c>
      <c r="G10" s="42"/>
      <c r="H10" s="95" t="s">
        <v>252</v>
      </c>
      <c r="I10" s="89">
        <v>0.2</v>
      </c>
      <c r="J10" s="99">
        <v>-4.76</v>
      </c>
      <c r="K10" s="88">
        <v>138713133</v>
      </c>
    </row>
    <row r="11" spans="1:14" s="48" customFormat="1" ht="33" customHeight="1">
      <c r="A11" s="42"/>
      <c r="B11" s="42"/>
      <c r="C11" s="191" t="s">
        <v>58</v>
      </c>
      <c r="D11" s="191"/>
      <c r="E11" s="191"/>
      <c r="F11" s="191"/>
      <c r="G11" s="191"/>
      <c r="H11" s="191"/>
      <c r="I11" s="191"/>
      <c r="J11" s="191"/>
      <c r="K11" s="191"/>
    </row>
    <row r="12" spans="1:14" s="48" customFormat="1" ht="33" customHeight="1">
      <c r="A12" s="42"/>
      <c r="B12" s="42"/>
      <c r="C12" s="191"/>
      <c r="D12" s="191"/>
      <c r="E12" s="191"/>
      <c r="F12" s="191"/>
      <c r="G12" s="191"/>
      <c r="H12" s="191"/>
      <c r="I12" s="191"/>
      <c r="J12" s="191"/>
      <c r="K12" s="191"/>
    </row>
    <row r="13" spans="1:14" ht="29.25" customHeight="1">
      <c r="A13" s="42"/>
      <c r="B13" s="42"/>
      <c r="C13" s="190" t="s">
        <v>18</v>
      </c>
      <c r="D13" s="190"/>
      <c r="E13" s="190"/>
      <c r="F13" s="190"/>
      <c r="G13" s="85"/>
      <c r="H13" s="190" t="s">
        <v>7</v>
      </c>
      <c r="I13" s="190"/>
      <c r="J13" s="190"/>
      <c r="K13" s="19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345</v>
      </c>
      <c r="D15" s="75">
        <v>0.3</v>
      </c>
      <c r="E15" s="76">
        <v>20</v>
      </c>
      <c r="F15" s="78">
        <v>44415740065</v>
      </c>
      <c r="G15" s="1"/>
      <c r="H15" s="95" t="s">
        <v>345</v>
      </c>
      <c r="I15" s="89">
        <v>0.3</v>
      </c>
      <c r="J15" s="90">
        <v>20</v>
      </c>
      <c r="K15" s="88">
        <v>13324722019.5</v>
      </c>
    </row>
    <row r="16" spans="1:14" ht="17.100000000000001" customHeight="1">
      <c r="A16" s="42"/>
      <c r="B16" s="42"/>
      <c r="C16" s="46" t="s">
        <v>252</v>
      </c>
      <c r="D16" s="75">
        <v>0.2</v>
      </c>
      <c r="E16" s="76">
        <v>-4.76</v>
      </c>
      <c r="F16" s="78">
        <v>138713133</v>
      </c>
      <c r="G16" s="1"/>
      <c r="H16" s="95" t="s">
        <v>282</v>
      </c>
      <c r="I16" s="89">
        <v>6.01</v>
      </c>
      <c r="J16" s="90">
        <v>0</v>
      </c>
      <c r="K16" s="88">
        <v>362563599.22000003</v>
      </c>
    </row>
    <row r="17" spans="1:11" ht="17.100000000000001" customHeight="1">
      <c r="A17" s="42"/>
      <c r="B17" s="42"/>
      <c r="C17" s="46" t="s">
        <v>114</v>
      </c>
      <c r="D17" s="75">
        <v>7.0000000000000007E-2</v>
      </c>
      <c r="E17" s="76">
        <v>16.670000000000002</v>
      </c>
      <c r="F17" s="78">
        <v>115526164</v>
      </c>
      <c r="G17" s="1"/>
      <c r="H17" s="95" t="s">
        <v>136</v>
      </c>
      <c r="I17" s="89">
        <v>1.95</v>
      </c>
      <c r="J17" s="90">
        <v>-1.52</v>
      </c>
      <c r="K17" s="88">
        <v>132442629.98</v>
      </c>
    </row>
    <row r="18" spans="1:11" ht="17.100000000000001" customHeight="1">
      <c r="A18" s="42"/>
      <c r="B18" s="42"/>
      <c r="C18" s="46" t="s">
        <v>136</v>
      </c>
      <c r="D18" s="75">
        <v>1.95</v>
      </c>
      <c r="E18" s="76">
        <v>-1.52</v>
      </c>
      <c r="F18" s="78">
        <v>67950601</v>
      </c>
      <c r="G18" s="1"/>
      <c r="H18" s="95" t="s">
        <v>152</v>
      </c>
      <c r="I18" s="89">
        <v>14.88</v>
      </c>
      <c r="J18" s="90">
        <v>-0.8</v>
      </c>
      <c r="K18" s="88">
        <v>108527423.14</v>
      </c>
    </row>
    <row r="19" spans="1:11" ht="16.5" customHeight="1">
      <c r="A19" s="42"/>
      <c r="B19" s="42"/>
      <c r="C19" s="46" t="s">
        <v>282</v>
      </c>
      <c r="D19" s="75">
        <v>6.01</v>
      </c>
      <c r="E19" s="76">
        <v>0</v>
      </c>
      <c r="F19" s="78">
        <v>60326722</v>
      </c>
      <c r="G19" s="1"/>
      <c r="H19" s="95" t="s">
        <v>201</v>
      </c>
      <c r="I19" s="89">
        <v>4.92</v>
      </c>
      <c r="J19" s="90">
        <v>-1.8</v>
      </c>
      <c r="K19" s="88">
        <v>86702453.840000004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6"/>
  <sheetViews>
    <sheetView zoomScale="130" zoomScaleNormal="130" workbookViewId="0">
      <selection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09" t="s">
        <v>336</v>
      </c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1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201" t="s">
        <v>29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3"/>
    </row>
    <row r="4" spans="1:14" ht="15.95" customHeight="1">
      <c r="A4" s="57"/>
      <c r="B4" s="95" t="s">
        <v>199</v>
      </c>
      <c r="C4" s="96" t="s">
        <v>200</v>
      </c>
      <c r="D4" s="89">
        <v>0.3</v>
      </c>
      <c r="E4" s="89">
        <v>0.3</v>
      </c>
      <c r="F4" s="89">
        <v>0.28999999999999998</v>
      </c>
      <c r="G4" s="89">
        <v>0.28999999999999998</v>
      </c>
      <c r="H4" s="89">
        <v>0.28999999999999998</v>
      </c>
      <c r="I4" s="89">
        <v>0.28999999999999998</v>
      </c>
      <c r="J4" s="89">
        <v>0.3</v>
      </c>
      <c r="K4" s="90">
        <v>-3.33</v>
      </c>
      <c r="L4" s="87">
        <v>8</v>
      </c>
      <c r="M4" s="88">
        <v>11527385</v>
      </c>
      <c r="N4" s="88">
        <v>3343001.65</v>
      </c>
    </row>
    <row r="5" spans="1:14" ht="15.95" customHeight="1">
      <c r="A5" s="57"/>
      <c r="B5" s="95" t="s">
        <v>148</v>
      </c>
      <c r="C5" s="96" t="s">
        <v>149</v>
      </c>
      <c r="D5" s="89">
        <v>2.65</v>
      </c>
      <c r="E5" s="89">
        <v>2.65</v>
      </c>
      <c r="F5" s="89">
        <v>2.5499999999999998</v>
      </c>
      <c r="G5" s="89">
        <v>2.58</v>
      </c>
      <c r="H5" s="89">
        <v>2.63</v>
      </c>
      <c r="I5" s="89">
        <v>2.58</v>
      </c>
      <c r="J5" s="89">
        <v>2.65</v>
      </c>
      <c r="K5" s="90">
        <v>-2.64</v>
      </c>
      <c r="L5" s="87">
        <v>86</v>
      </c>
      <c r="M5" s="88">
        <v>9947579</v>
      </c>
      <c r="N5" s="88">
        <v>25687513.690000001</v>
      </c>
    </row>
    <row r="6" spans="1:14" ht="15.95" customHeight="1">
      <c r="A6" s="57"/>
      <c r="B6" s="95" t="s">
        <v>213</v>
      </c>
      <c r="C6" s="96" t="s">
        <v>214</v>
      </c>
      <c r="D6" s="89">
        <v>0.51</v>
      </c>
      <c r="E6" s="89">
        <v>0.51</v>
      </c>
      <c r="F6" s="89">
        <v>0.51</v>
      </c>
      <c r="G6" s="89">
        <v>0.51</v>
      </c>
      <c r="H6" s="89">
        <v>0.51</v>
      </c>
      <c r="I6" s="89">
        <v>0.51</v>
      </c>
      <c r="J6" s="89">
        <v>0.51</v>
      </c>
      <c r="K6" s="90">
        <v>0</v>
      </c>
      <c r="L6" s="87">
        <v>7</v>
      </c>
      <c r="M6" s="88">
        <v>1029846</v>
      </c>
      <c r="N6" s="88">
        <v>525221.46</v>
      </c>
    </row>
    <row r="7" spans="1:14" ht="15.95" customHeight="1">
      <c r="A7" s="57"/>
      <c r="B7" s="95" t="s">
        <v>345</v>
      </c>
      <c r="C7" s="96" t="s">
        <v>346</v>
      </c>
      <c r="D7" s="89">
        <v>0.3</v>
      </c>
      <c r="E7" s="89">
        <v>0.3</v>
      </c>
      <c r="F7" s="89">
        <v>0.3</v>
      </c>
      <c r="G7" s="89">
        <v>0.3</v>
      </c>
      <c r="H7" s="89">
        <v>0.26</v>
      </c>
      <c r="I7" s="89">
        <v>0.3</v>
      </c>
      <c r="J7" s="89">
        <v>0.25</v>
      </c>
      <c r="K7" s="90">
        <v>20</v>
      </c>
      <c r="L7" s="87">
        <v>7</v>
      </c>
      <c r="M7" s="88">
        <v>44415740065</v>
      </c>
      <c r="N7" s="88">
        <v>13324722019.5</v>
      </c>
    </row>
    <row r="8" spans="1:14" ht="15.95" customHeight="1">
      <c r="A8" s="57"/>
      <c r="B8" s="95" t="s">
        <v>226</v>
      </c>
      <c r="C8" s="96" t="s">
        <v>227</v>
      </c>
      <c r="D8" s="89">
        <v>0.3</v>
      </c>
      <c r="E8" s="89">
        <v>0.31</v>
      </c>
      <c r="F8" s="89">
        <v>0.3</v>
      </c>
      <c r="G8" s="89">
        <v>0.3</v>
      </c>
      <c r="H8" s="89">
        <v>0.3</v>
      </c>
      <c r="I8" s="89">
        <v>0.31</v>
      </c>
      <c r="J8" s="89">
        <v>0.3</v>
      </c>
      <c r="K8" s="90">
        <v>3.33</v>
      </c>
      <c r="L8" s="87">
        <v>13</v>
      </c>
      <c r="M8" s="88">
        <v>52020275</v>
      </c>
      <c r="N8" s="88">
        <v>15716156.66</v>
      </c>
    </row>
    <row r="9" spans="1:14" ht="15.95" customHeight="1">
      <c r="A9" s="57"/>
      <c r="B9" s="95" t="s">
        <v>130</v>
      </c>
      <c r="C9" s="96" t="s">
        <v>129</v>
      </c>
      <c r="D9" s="89">
        <v>0.36</v>
      </c>
      <c r="E9" s="89">
        <v>0.36</v>
      </c>
      <c r="F9" s="89">
        <v>0.36</v>
      </c>
      <c r="G9" s="89">
        <v>0.36</v>
      </c>
      <c r="H9" s="89">
        <v>0.36</v>
      </c>
      <c r="I9" s="89">
        <v>0.36</v>
      </c>
      <c r="J9" s="89">
        <v>0.36</v>
      </c>
      <c r="K9" s="90">
        <v>0</v>
      </c>
      <c r="L9" s="87">
        <v>2</v>
      </c>
      <c r="M9" s="88">
        <v>6000000</v>
      </c>
      <c r="N9" s="88">
        <v>2160000</v>
      </c>
    </row>
    <row r="10" spans="1:14" ht="15.95" customHeight="1">
      <c r="A10" s="57"/>
      <c r="B10" s="95" t="s">
        <v>242</v>
      </c>
      <c r="C10" s="96" t="s">
        <v>243</v>
      </c>
      <c r="D10" s="89">
        <v>0.91</v>
      </c>
      <c r="E10" s="89">
        <v>0.91</v>
      </c>
      <c r="F10" s="89">
        <v>0.87</v>
      </c>
      <c r="G10" s="89">
        <v>0.88</v>
      </c>
      <c r="H10" s="89">
        <v>0.89</v>
      </c>
      <c r="I10" s="89">
        <v>0.87</v>
      </c>
      <c r="J10" s="89">
        <v>0.92</v>
      </c>
      <c r="K10" s="90">
        <v>-5.43</v>
      </c>
      <c r="L10" s="87">
        <v>11</v>
      </c>
      <c r="M10" s="88">
        <v>1765227</v>
      </c>
      <c r="N10" s="88">
        <v>1557271.27</v>
      </c>
    </row>
    <row r="11" spans="1:14" ht="15.95" customHeight="1">
      <c r="A11" s="57"/>
      <c r="B11" s="95" t="s">
        <v>114</v>
      </c>
      <c r="C11" s="96" t="s">
        <v>115</v>
      </c>
      <c r="D11" s="89">
        <v>0.06</v>
      </c>
      <c r="E11" s="89">
        <v>7.0000000000000007E-2</v>
      </c>
      <c r="F11" s="89">
        <v>0.06</v>
      </c>
      <c r="G11" s="89">
        <v>7.0000000000000007E-2</v>
      </c>
      <c r="H11" s="89">
        <v>0.06</v>
      </c>
      <c r="I11" s="89">
        <v>7.0000000000000007E-2</v>
      </c>
      <c r="J11" s="89">
        <v>0.06</v>
      </c>
      <c r="K11" s="90">
        <v>16.670000000000002</v>
      </c>
      <c r="L11" s="87">
        <v>26</v>
      </c>
      <c r="M11" s="88">
        <v>115526164</v>
      </c>
      <c r="N11" s="88">
        <v>7856044.2699999996</v>
      </c>
    </row>
    <row r="12" spans="1:14" ht="15.95" customHeight="1">
      <c r="A12" s="57"/>
      <c r="B12" s="95" t="s">
        <v>328</v>
      </c>
      <c r="C12" s="96" t="s">
        <v>329</v>
      </c>
      <c r="D12" s="89">
        <v>0.95</v>
      </c>
      <c r="E12" s="89">
        <v>0.95</v>
      </c>
      <c r="F12" s="89">
        <v>0.95</v>
      </c>
      <c r="G12" s="89">
        <v>0.95</v>
      </c>
      <c r="H12" s="89">
        <v>0.95</v>
      </c>
      <c r="I12" s="89">
        <v>0.95</v>
      </c>
      <c r="J12" s="89">
        <v>0.95</v>
      </c>
      <c r="K12" s="90">
        <v>0</v>
      </c>
      <c r="L12" s="87">
        <v>5</v>
      </c>
      <c r="M12" s="88">
        <v>1500000</v>
      </c>
      <c r="N12" s="88">
        <v>1425000</v>
      </c>
    </row>
    <row r="13" spans="1:14" ht="15.95" customHeight="1">
      <c r="A13" s="57"/>
      <c r="B13" s="95" t="s">
        <v>136</v>
      </c>
      <c r="C13" s="96" t="s">
        <v>137</v>
      </c>
      <c r="D13" s="89">
        <v>1.98</v>
      </c>
      <c r="E13" s="89">
        <v>1.98</v>
      </c>
      <c r="F13" s="89">
        <v>1.94</v>
      </c>
      <c r="G13" s="89">
        <v>1.95</v>
      </c>
      <c r="H13" s="89">
        <v>1.97</v>
      </c>
      <c r="I13" s="89">
        <v>1.95</v>
      </c>
      <c r="J13" s="89">
        <v>1.98</v>
      </c>
      <c r="K13" s="90">
        <v>-1.52</v>
      </c>
      <c r="L13" s="87">
        <v>77</v>
      </c>
      <c r="M13" s="88">
        <v>67950601</v>
      </c>
      <c r="N13" s="88">
        <v>132442629.98</v>
      </c>
    </row>
    <row r="14" spans="1:14" ht="15.95" customHeight="1">
      <c r="A14" s="57"/>
      <c r="B14" s="95" t="s">
        <v>146</v>
      </c>
      <c r="C14" s="96" t="s">
        <v>147</v>
      </c>
      <c r="D14" s="89">
        <v>3.4</v>
      </c>
      <c r="E14" s="89">
        <v>3.49</v>
      </c>
      <c r="F14" s="89">
        <v>3.3</v>
      </c>
      <c r="G14" s="89">
        <v>3.34</v>
      </c>
      <c r="H14" s="89">
        <v>3.41</v>
      </c>
      <c r="I14" s="89">
        <v>3.3</v>
      </c>
      <c r="J14" s="89">
        <v>3.4</v>
      </c>
      <c r="K14" s="90">
        <v>-2.94</v>
      </c>
      <c r="L14" s="87">
        <v>185</v>
      </c>
      <c r="M14" s="88">
        <v>18596130</v>
      </c>
      <c r="N14" s="88">
        <v>62187044.140000001</v>
      </c>
    </row>
    <row r="15" spans="1:14" ht="15.95" customHeight="1">
      <c r="A15" s="57"/>
      <c r="B15" s="199" t="s">
        <v>84</v>
      </c>
      <c r="C15" s="200"/>
      <c r="D15" s="193"/>
      <c r="E15" s="194"/>
      <c r="F15" s="194"/>
      <c r="G15" s="194"/>
      <c r="H15" s="194"/>
      <c r="I15" s="194"/>
      <c r="J15" s="194"/>
      <c r="K15" s="195"/>
      <c r="L15" s="59">
        <f>SUM(L4:L14)</f>
        <v>427</v>
      </c>
      <c r="M15" s="59">
        <f>SUM(M4:M14)</f>
        <v>44701603272</v>
      </c>
      <c r="N15" s="60">
        <f>SUM(N4:N14)</f>
        <v>13577621902.619999</v>
      </c>
    </row>
    <row r="16" spans="1:14" ht="15.95" customHeight="1">
      <c r="A16" s="57"/>
      <c r="B16" s="201" t="s">
        <v>30</v>
      </c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3"/>
    </row>
    <row r="17" spans="1:14" ht="15.95" customHeight="1">
      <c r="A17" s="57"/>
      <c r="B17" s="46" t="s">
        <v>152</v>
      </c>
      <c r="C17" s="58" t="s">
        <v>153</v>
      </c>
      <c r="D17" s="62">
        <v>15</v>
      </c>
      <c r="E17" s="75">
        <v>15</v>
      </c>
      <c r="F17" s="75">
        <v>14.88</v>
      </c>
      <c r="G17" s="75">
        <v>14.92</v>
      </c>
      <c r="H17" s="75">
        <v>15.02</v>
      </c>
      <c r="I17" s="75">
        <v>14.88</v>
      </c>
      <c r="J17" s="75">
        <v>15</v>
      </c>
      <c r="K17" s="76">
        <v>-0.8</v>
      </c>
      <c r="L17" s="77">
        <v>149</v>
      </c>
      <c r="M17" s="78">
        <v>7274736</v>
      </c>
      <c r="N17" s="78">
        <v>108527423.14</v>
      </c>
    </row>
    <row r="18" spans="1:14" ht="15.95" customHeight="1">
      <c r="A18" s="57"/>
      <c r="B18" s="46" t="s">
        <v>250</v>
      </c>
      <c r="C18" s="58" t="s">
        <v>251</v>
      </c>
      <c r="D18" s="62">
        <v>3.69</v>
      </c>
      <c r="E18" s="75">
        <v>3.69</v>
      </c>
      <c r="F18" s="75">
        <v>3.69</v>
      </c>
      <c r="G18" s="75">
        <v>3.69</v>
      </c>
      <c r="H18" s="75">
        <v>3.7</v>
      </c>
      <c r="I18" s="75">
        <v>3.69</v>
      </c>
      <c r="J18" s="75">
        <v>3.7</v>
      </c>
      <c r="K18" s="76">
        <v>-0.27</v>
      </c>
      <c r="L18" s="77">
        <v>1</v>
      </c>
      <c r="M18" s="78">
        <v>538</v>
      </c>
      <c r="N18" s="78">
        <v>1985.22</v>
      </c>
    </row>
    <row r="19" spans="1:14" ht="15.95" customHeight="1">
      <c r="A19" s="57"/>
      <c r="B19" s="199" t="s">
        <v>102</v>
      </c>
      <c r="C19" s="200"/>
      <c r="D19" s="193"/>
      <c r="E19" s="194"/>
      <c r="F19" s="194"/>
      <c r="G19" s="194"/>
      <c r="H19" s="194"/>
      <c r="I19" s="194"/>
      <c r="J19" s="194"/>
      <c r="K19" s="195"/>
      <c r="L19" s="61">
        <f>SUM(L17:L18)</f>
        <v>150</v>
      </c>
      <c r="M19" s="59">
        <f>SUM(M17:M18)</f>
        <v>7275274</v>
      </c>
      <c r="N19" s="47">
        <f>SUM(N17:N18)</f>
        <v>108529408.36</v>
      </c>
    </row>
    <row r="20" spans="1:14" ht="15.95" customHeight="1">
      <c r="A20" s="57"/>
      <c r="B20" s="201" t="s">
        <v>79</v>
      </c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3"/>
    </row>
    <row r="21" spans="1:14" ht="15.95" customHeight="1">
      <c r="A21" s="57"/>
      <c r="B21" s="95" t="s">
        <v>121</v>
      </c>
      <c r="C21" s="96" t="s">
        <v>122</v>
      </c>
      <c r="D21" s="89">
        <v>18</v>
      </c>
      <c r="E21" s="89">
        <v>18.5</v>
      </c>
      <c r="F21" s="89">
        <v>18</v>
      </c>
      <c r="G21" s="89">
        <v>18.059999999999999</v>
      </c>
      <c r="H21" s="89">
        <v>18</v>
      </c>
      <c r="I21" s="89">
        <v>18</v>
      </c>
      <c r="J21" s="89">
        <v>18</v>
      </c>
      <c r="K21" s="90">
        <v>0</v>
      </c>
      <c r="L21" s="87">
        <v>7</v>
      </c>
      <c r="M21" s="88">
        <v>50395</v>
      </c>
      <c r="N21" s="88">
        <v>910082.5</v>
      </c>
    </row>
    <row r="22" spans="1:14" ht="15.95" customHeight="1">
      <c r="A22" s="57"/>
      <c r="B22" s="95" t="s">
        <v>318</v>
      </c>
      <c r="C22" s="96" t="s">
        <v>319</v>
      </c>
      <c r="D22" s="89">
        <v>4.6900000000000004</v>
      </c>
      <c r="E22" s="89">
        <v>4.7</v>
      </c>
      <c r="F22" s="89">
        <v>4.6900000000000004</v>
      </c>
      <c r="G22" s="89">
        <v>4.6900000000000004</v>
      </c>
      <c r="H22" s="89">
        <v>4.7</v>
      </c>
      <c r="I22" s="89">
        <v>4.7</v>
      </c>
      <c r="J22" s="89">
        <v>4.7</v>
      </c>
      <c r="K22" s="90">
        <v>0</v>
      </c>
      <c r="L22" s="87">
        <v>62</v>
      </c>
      <c r="M22" s="88">
        <v>8300000</v>
      </c>
      <c r="N22" s="88">
        <v>38929750</v>
      </c>
    </row>
    <row r="23" spans="1:14" ht="15.95" customHeight="1">
      <c r="A23" s="57"/>
      <c r="B23" s="95" t="s">
        <v>244</v>
      </c>
      <c r="C23" s="96" t="s">
        <v>245</v>
      </c>
      <c r="D23" s="89">
        <v>2.17</v>
      </c>
      <c r="E23" s="89">
        <v>2.17</v>
      </c>
      <c r="F23" s="89">
        <v>2.1</v>
      </c>
      <c r="G23" s="89">
        <v>2.14</v>
      </c>
      <c r="H23" s="89">
        <v>2.1800000000000002</v>
      </c>
      <c r="I23" s="89">
        <v>2.15</v>
      </c>
      <c r="J23" s="89">
        <v>2.17</v>
      </c>
      <c r="K23" s="90">
        <v>-0.92</v>
      </c>
      <c r="L23" s="87">
        <v>28</v>
      </c>
      <c r="M23" s="88">
        <v>4552390</v>
      </c>
      <c r="N23" s="88">
        <v>9734186.3000000007</v>
      </c>
    </row>
    <row r="24" spans="1:14" ht="15.95" customHeight="1">
      <c r="A24" s="57"/>
      <c r="B24" s="199" t="s">
        <v>85</v>
      </c>
      <c r="C24" s="200"/>
      <c r="D24" s="193"/>
      <c r="E24" s="194"/>
      <c r="F24" s="194"/>
      <c r="G24" s="194"/>
      <c r="H24" s="194"/>
      <c r="I24" s="194"/>
      <c r="J24" s="194"/>
      <c r="K24" s="195"/>
      <c r="L24" s="63">
        <f>SUM(L21:L23)</f>
        <v>97</v>
      </c>
      <c r="M24" s="63">
        <f>SUM(M21:M23)</f>
        <v>12902785</v>
      </c>
      <c r="N24" s="63">
        <f>SUM(N21:N23)</f>
        <v>49574018.799999997</v>
      </c>
    </row>
    <row r="25" spans="1:14" ht="15.95" customHeight="1">
      <c r="A25" s="57"/>
      <c r="B25" s="201" t="s">
        <v>80</v>
      </c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3"/>
    </row>
    <row r="26" spans="1:14" ht="15.95" customHeight="1">
      <c r="A26" s="57"/>
      <c r="B26" s="95" t="s">
        <v>188</v>
      </c>
      <c r="C26" s="96" t="s">
        <v>189</v>
      </c>
      <c r="D26" s="89">
        <v>6.05</v>
      </c>
      <c r="E26" s="89">
        <v>6.07</v>
      </c>
      <c r="F26" s="89">
        <v>6.03</v>
      </c>
      <c r="G26" s="89">
        <v>6.06</v>
      </c>
      <c r="H26" s="89">
        <v>6.06</v>
      </c>
      <c r="I26" s="89">
        <v>6.07</v>
      </c>
      <c r="J26" s="89">
        <v>6.05</v>
      </c>
      <c r="K26" s="90">
        <v>0.33</v>
      </c>
      <c r="L26" s="87">
        <v>48</v>
      </c>
      <c r="M26" s="88">
        <v>2949584</v>
      </c>
      <c r="N26" s="88">
        <v>17869945.539999999</v>
      </c>
    </row>
    <row r="27" spans="1:14" ht="15.95" customHeight="1">
      <c r="A27" s="57"/>
      <c r="B27" s="95" t="s">
        <v>92</v>
      </c>
      <c r="C27" s="96" t="s">
        <v>93</v>
      </c>
      <c r="D27" s="89">
        <v>4.8499999999999996</v>
      </c>
      <c r="E27" s="89">
        <v>4.8499999999999996</v>
      </c>
      <c r="F27" s="89">
        <v>4.8499999999999996</v>
      </c>
      <c r="G27" s="89">
        <v>4.8499999999999996</v>
      </c>
      <c r="H27" s="89">
        <v>4.8</v>
      </c>
      <c r="I27" s="89">
        <v>4.8499999999999996</v>
      </c>
      <c r="J27" s="89">
        <v>4.8</v>
      </c>
      <c r="K27" s="90">
        <v>1.04</v>
      </c>
      <c r="L27" s="87">
        <v>1</v>
      </c>
      <c r="M27" s="88">
        <v>100000</v>
      </c>
      <c r="N27" s="88">
        <v>485000</v>
      </c>
    </row>
    <row r="28" spans="1:14" ht="15.95" customHeight="1">
      <c r="A28" s="57"/>
      <c r="B28" s="95" t="s">
        <v>286</v>
      </c>
      <c r="C28" s="96" t="s">
        <v>287</v>
      </c>
      <c r="D28" s="89">
        <v>19</v>
      </c>
      <c r="E28" s="89">
        <v>19</v>
      </c>
      <c r="F28" s="89">
        <v>19</v>
      </c>
      <c r="G28" s="89">
        <v>19</v>
      </c>
      <c r="H28" s="89">
        <v>19</v>
      </c>
      <c r="I28" s="89">
        <v>19</v>
      </c>
      <c r="J28" s="89">
        <v>19</v>
      </c>
      <c r="K28" s="90">
        <v>0</v>
      </c>
      <c r="L28" s="87">
        <v>1</v>
      </c>
      <c r="M28" s="88">
        <v>360</v>
      </c>
      <c r="N28" s="88">
        <v>6840</v>
      </c>
    </row>
    <row r="29" spans="1:14" ht="15.95" customHeight="1">
      <c r="A29" s="57"/>
      <c r="B29" s="95" t="s">
        <v>237</v>
      </c>
      <c r="C29" s="96" t="s">
        <v>238</v>
      </c>
      <c r="D29" s="89">
        <v>1.1499999999999999</v>
      </c>
      <c r="E29" s="114">
        <v>1.1499999999999999</v>
      </c>
      <c r="F29" s="114">
        <v>1.1000000000000001</v>
      </c>
      <c r="G29" s="114">
        <v>1.1000000000000001</v>
      </c>
      <c r="H29" s="114">
        <v>1.1499999999999999</v>
      </c>
      <c r="I29" s="114">
        <v>1.1000000000000001</v>
      </c>
      <c r="J29" s="114">
        <v>1.1499999999999999</v>
      </c>
      <c r="K29" s="115">
        <v>-4.3499999999999996</v>
      </c>
      <c r="L29" s="113">
        <v>4</v>
      </c>
      <c r="M29" s="63">
        <v>20000168</v>
      </c>
      <c r="N29" s="63">
        <v>22000193.199999999</v>
      </c>
    </row>
    <row r="30" spans="1:14" ht="15.95" customHeight="1">
      <c r="A30" s="57"/>
      <c r="B30" s="95" t="s">
        <v>324</v>
      </c>
      <c r="C30" s="96" t="s">
        <v>325</v>
      </c>
      <c r="D30" s="89">
        <v>2.23</v>
      </c>
      <c r="E30" s="114">
        <v>2.23</v>
      </c>
      <c r="F30" s="114">
        <v>2.23</v>
      </c>
      <c r="G30" s="114">
        <v>2.23</v>
      </c>
      <c r="H30" s="114">
        <v>2.23</v>
      </c>
      <c r="I30" s="114">
        <v>2.23</v>
      </c>
      <c r="J30" s="114">
        <v>2.23</v>
      </c>
      <c r="K30" s="115">
        <v>0</v>
      </c>
      <c r="L30" s="113">
        <v>8</v>
      </c>
      <c r="M30" s="63">
        <v>188552</v>
      </c>
      <c r="N30" s="63">
        <v>420470.96</v>
      </c>
    </row>
    <row r="31" spans="1:14" ht="15.95" customHeight="1">
      <c r="A31" s="57"/>
      <c r="B31" s="95" t="s">
        <v>100</v>
      </c>
      <c r="C31" s="96" t="s">
        <v>101</v>
      </c>
      <c r="D31" s="89">
        <v>1.94</v>
      </c>
      <c r="E31" s="89">
        <v>1.94</v>
      </c>
      <c r="F31" s="89">
        <v>1.94</v>
      </c>
      <c r="G31" s="89">
        <v>1.94</v>
      </c>
      <c r="H31" s="89">
        <v>1.94</v>
      </c>
      <c r="I31" s="89">
        <v>1.94</v>
      </c>
      <c r="J31" s="89">
        <v>1.94</v>
      </c>
      <c r="K31" s="90">
        <v>0</v>
      </c>
      <c r="L31" s="87">
        <v>1</v>
      </c>
      <c r="M31" s="88">
        <v>2371</v>
      </c>
      <c r="N31" s="88">
        <v>4599.74</v>
      </c>
    </row>
    <row r="32" spans="1:14" ht="15.95" customHeight="1">
      <c r="A32" s="57"/>
      <c r="B32" s="95" t="s">
        <v>282</v>
      </c>
      <c r="C32" s="96" t="s">
        <v>283</v>
      </c>
      <c r="D32" s="89">
        <v>6.01</v>
      </c>
      <c r="E32" s="114">
        <v>6.01</v>
      </c>
      <c r="F32" s="114">
        <v>6.01</v>
      </c>
      <c r="G32" s="114">
        <v>6.01</v>
      </c>
      <c r="H32" s="114">
        <v>6.01</v>
      </c>
      <c r="I32" s="114">
        <v>6.01</v>
      </c>
      <c r="J32" s="114">
        <v>6.01</v>
      </c>
      <c r="K32" s="115">
        <v>0</v>
      </c>
      <c r="L32" s="113">
        <v>9</v>
      </c>
      <c r="M32" s="63">
        <v>60326722</v>
      </c>
      <c r="N32" s="63">
        <v>362563599.22000003</v>
      </c>
    </row>
    <row r="33" spans="1:14" ht="15.95" customHeight="1">
      <c r="A33" s="57"/>
      <c r="B33" s="95" t="s">
        <v>246</v>
      </c>
      <c r="C33" s="96" t="s">
        <v>247</v>
      </c>
      <c r="D33" s="89">
        <v>2.2000000000000002</v>
      </c>
      <c r="E33" s="114">
        <v>2.2000000000000002</v>
      </c>
      <c r="F33" s="114">
        <v>2.2000000000000002</v>
      </c>
      <c r="G33" s="114">
        <v>2.2000000000000002</v>
      </c>
      <c r="H33" s="114">
        <v>2.21</v>
      </c>
      <c r="I33" s="114">
        <v>2.2000000000000002</v>
      </c>
      <c r="J33" s="114">
        <v>2.2000000000000002</v>
      </c>
      <c r="K33" s="115">
        <v>0</v>
      </c>
      <c r="L33" s="113">
        <v>3</v>
      </c>
      <c r="M33" s="63">
        <v>425913</v>
      </c>
      <c r="N33" s="63">
        <v>937008.6</v>
      </c>
    </row>
    <row r="34" spans="1:14" ht="15.95" customHeight="1">
      <c r="A34" s="57"/>
      <c r="B34" s="199" t="s">
        <v>86</v>
      </c>
      <c r="C34" s="200"/>
      <c r="D34" s="193"/>
      <c r="E34" s="194"/>
      <c r="F34" s="194"/>
      <c r="G34" s="194"/>
      <c r="H34" s="194"/>
      <c r="I34" s="194"/>
      <c r="J34" s="194"/>
      <c r="K34" s="195"/>
      <c r="L34" s="63">
        <f>SUM(L26:L33)</f>
        <v>75</v>
      </c>
      <c r="M34" s="63">
        <f>SUM(M26:M33)</f>
        <v>83993670</v>
      </c>
      <c r="N34" s="63">
        <f>SUM(N26:N33)</f>
        <v>404287657.26000005</v>
      </c>
    </row>
    <row r="35" spans="1:14" ht="15.95" customHeight="1">
      <c r="A35" s="57"/>
      <c r="B35" s="201" t="s">
        <v>31</v>
      </c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3"/>
    </row>
    <row r="36" spans="1:14" ht="15.95" customHeight="1">
      <c r="A36" s="57"/>
      <c r="B36" s="46" t="s">
        <v>186</v>
      </c>
      <c r="C36" s="58" t="s">
        <v>187</v>
      </c>
      <c r="D36" s="89">
        <v>57</v>
      </c>
      <c r="E36" s="89">
        <v>59</v>
      </c>
      <c r="F36" s="89">
        <v>57</v>
      </c>
      <c r="G36" s="89">
        <v>58.06</v>
      </c>
      <c r="H36" s="89">
        <v>56.3</v>
      </c>
      <c r="I36" s="89">
        <v>59</v>
      </c>
      <c r="J36" s="89">
        <v>57</v>
      </c>
      <c r="K36" s="90">
        <v>3.51</v>
      </c>
      <c r="L36" s="87">
        <v>3</v>
      </c>
      <c r="M36" s="88">
        <v>319</v>
      </c>
      <c r="N36" s="88">
        <v>18521</v>
      </c>
    </row>
    <row r="37" spans="1:14" ht="15.95" customHeight="1">
      <c r="A37" s="57"/>
      <c r="B37" s="204" t="s">
        <v>87</v>
      </c>
      <c r="C37" s="205"/>
      <c r="D37" s="206"/>
      <c r="E37" s="207"/>
      <c r="F37" s="207"/>
      <c r="G37" s="207"/>
      <c r="H37" s="207"/>
      <c r="I37" s="207"/>
      <c r="J37" s="207"/>
      <c r="K37" s="208"/>
      <c r="L37" s="63">
        <f>SUM(L36:L36)</f>
        <v>3</v>
      </c>
      <c r="M37" s="63">
        <f>SUM(M36:M36)</f>
        <v>319</v>
      </c>
      <c r="N37" s="63">
        <f>SUM(N36:N36)</f>
        <v>18521</v>
      </c>
    </row>
    <row r="38" spans="1:14" ht="15.95" customHeight="1">
      <c r="A38" s="57"/>
      <c r="B38" s="201" t="s">
        <v>307</v>
      </c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3"/>
    </row>
    <row r="39" spans="1:14" ht="15.95" customHeight="1">
      <c r="A39" s="57"/>
      <c r="B39" s="46" t="s">
        <v>322</v>
      </c>
      <c r="C39" s="58" t="s">
        <v>323</v>
      </c>
      <c r="D39" s="89">
        <v>2.08</v>
      </c>
      <c r="E39" s="89">
        <v>2.08</v>
      </c>
      <c r="F39" s="89">
        <v>2</v>
      </c>
      <c r="G39" s="89">
        <v>2.04</v>
      </c>
      <c r="H39" s="89">
        <v>2.08</v>
      </c>
      <c r="I39" s="89">
        <v>2</v>
      </c>
      <c r="J39" s="89">
        <v>2.08</v>
      </c>
      <c r="K39" s="90">
        <v>-3.85</v>
      </c>
      <c r="L39" s="87">
        <v>4</v>
      </c>
      <c r="M39" s="88">
        <v>14250322</v>
      </c>
      <c r="N39" s="88">
        <v>29060644</v>
      </c>
    </row>
    <row r="40" spans="1:14" ht="15.95" customHeight="1">
      <c r="A40" s="57"/>
      <c r="B40" s="199" t="s">
        <v>194</v>
      </c>
      <c r="C40" s="200"/>
      <c r="D40" s="193"/>
      <c r="E40" s="194"/>
      <c r="F40" s="194"/>
      <c r="G40" s="194"/>
      <c r="H40" s="194"/>
      <c r="I40" s="194"/>
      <c r="J40" s="194"/>
      <c r="K40" s="195"/>
      <c r="L40" s="100">
        <f>SUM(L39:L39)</f>
        <v>4</v>
      </c>
      <c r="M40" s="100">
        <f>SUM(M39:M39)</f>
        <v>14250322</v>
      </c>
      <c r="N40" s="88">
        <f>SUM(N39:N39)</f>
        <v>29060644</v>
      </c>
    </row>
    <row r="41" spans="1:14" s="51" customFormat="1" ht="15.95" customHeight="1">
      <c r="B41" s="64" t="s">
        <v>32</v>
      </c>
      <c r="C41" s="196"/>
      <c r="D41" s="197"/>
      <c r="E41" s="197"/>
      <c r="F41" s="197"/>
      <c r="G41" s="197"/>
      <c r="H41" s="197"/>
      <c r="I41" s="197"/>
      <c r="J41" s="197"/>
      <c r="K41" s="198"/>
      <c r="L41" s="65">
        <f>L37+L34+L24+L19+L15+L40</f>
        <v>756</v>
      </c>
      <c r="M41" s="65">
        <f>M37+M34+M24+M19+M15+M40</f>
        <v>44820025642</v>
      </c>
      <c r="N41" s="65">
        <f>N37+N34+N24+N19+N15+N40</f>
        <v>14169092152.039999</v>
      </c>
    </row>
    <row r="42" spans="1:14" s="51" customFormat="1" ht="37.5" customHeight="1">
      <c r="A42" s="50"/>
      <c r="B42" s="209" t="s">
        <v>337</v>
      </c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1"/>
    </row>
    <row r="43" spans="1:14" s="51" customFormat="1" ht="48" customHeight="1">
      <c r="B43" s="52" t="s">
        <v>15</v>
      </c>
      <c r="C43" s="53" t="s">
        <v>20</v>
      </c>
      <c r="D43" s="53" t="s">
        <v>21</v>
      </c>
      <c r="E43" s="53" t="s">
        <v>22</v>
      </c>
      <c r="F43" s="53" t="s">
        <v>23</v>
      </c>
      <c r="G43" s="53" t="s">
        <v>24</v>
      </c>
      <c r="H43" s="53" t="s">
        <v>25</v>
      </c>
      <c r="I43" s="53" t="s">
        <v>19</v>
      </c>
      <c r="J43" s="53" t="s">
        <v>26</v>
      </c>
      <c r="K43" s="54" t="s">
        <v>27</v>
      </c>
      <c r="L43" s="55" t="s">
        <v>28</v>
      </c>
      <c r="M43" s="55" t="s">
        <v>18</v>
      </c>
      <c r="N43" s="56" t="s">
        <v>7</v>
      </c>
    </row>
    <row r="44" spans="1:14" ht="12.95" customHeight="1">
      <c r="A44" s="57"/>
      <c r="B44" s="201" t="s">
        <v>29</v>
      </c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3"/>
    </row>
    <row r="45" spans="1:14" ht="12.95" customHeight="1">
      <c r="A45" s="57"/>
      <c r="B45" s="95" t="s">
        <v>166</v>
      </c>
      <c r="C45" s="96" t="s">
        <v>167</v>
      </c>
      <c r="D45" s="114">
        <v>0.25</v>
      </c>
      <c r="E45" s="114">
        <v>0.25</v>
      </c>
      <c r="F45" s="114">
        <v>0.22</v>
      </c>
      <c r="G45" s="114">
        <v>0.22</v>
      </c>
      <c r="H45" s="114">
        <v>0.2</v>
      </c>
      <c r="I45" s="114">
        <v>0.22</v>
      </c>
      <c r="J45" s="114">
        <v>0.2</v>
      </c>
      <c r="K45" s="115">
        <v>10</v>
      </c>
      <c r="L45" s="113">
        <v>20</v>
      </c>
      <c r="M45" s="63">
        <v>204036</v>
      </c>
      <c r="N45" s="63">
        <v>45037.919999999998</v>
      </c>
    </row>
    <row r="46" spans="1:14" ht="12.95" customHeight="1">
      <c r="A46" s="57"/>
      <c r="B46" s="95" t="s">
        <v>288</v>
      </c>
      <c r="C46" s="96" t="s">
        <v>289</v>
      </c>
      <c r="D46" s="114">
        <v>0.17</v>
      </c>
      <c r="E46" s="89">
        <v>0.2</v>
      </c>
      <c r="F46" s="89">
        <v>0.16</v>
      </c>
      <c r="G46" s="89">
        <v>0.16</v>
      </c>
      <c r="H46" s="89">
        <v>0.15</v>
      </c>
      <c r="I46" s="89">
        <v>0.16</v>
      </c>
      <c r="J46" s="89">
        <v>0.17</v>
      </c>
      <c r="K46" s="90">
        <v>-5.88</v>
      </c>
      <c r="L46" s="87">
        <v>23</v>
      </c>
      <c r="M46" s="88">
        <v>2381112</v>
      </c>
      <c r="N46" s="88">
        <v>384920.86</v>
      </c>
    </row>
    <row r="47" spans="1:14" ht="12.95" customHeight="1">
      <c r="A47" s="57"/>
      <c r="B47" s="95" t="s">
        <v>234</v>
      </c>
      <c r="C47" s="96" t="s">
        <v>233</v>
      </c>
      <c r="D47" s="114">
        <v>7.0000000000000007E-2</v>
      </c>
      <c r="E47" s="89">
        <v>7.0000000000000007E-2</v>
      </c>
      <c r="F47" s="89">
        <v>7.0000000000000007E-2</v>
      </c>
      <c r="G47" s="89">
        <v>7.0000000000000007E-2</v>
      </c>
      <c r="H47" s="89">
        <v>7.0000000000000007E-2</v>
      </c>
      <c r="I47" s="89">
        <v>7.0000000000000007E-2</v>
      </c>
      <c r="J47" s="89">
        <v>7.0000000000000007E-2</v>
      </c>
      <c r="K47" s="90">
        <v>0</v>
      </c>
      <c r="L47" s="87">
        <v>1</v>
      </c>
      <c r="M47" s="88">
        <v>130000</v>
      </c>
      <c r="N47" s="88">
        <v>9100</v>
      </c>
    </row>
    <row r="48" spans="1:14" ht="12.95" customHeight="1">
      <c r="A48" s="57"/>
      <c r="B48" s="95" t="s">
        <v>229</v>
      </c>
      <c r="C48" s="96" t="s">
        <v>230</v>
      </c>
      <c r="D48" s="114">
        <v>0.46</v>
      </c>
      <c r="E48" s="89">
        <v>0.46</v>
      </c>
      <c r="F48" s="89">
        <v>0.46</v>
      </c>
      <c r="G48" s="89">
        <v>0.46</v>
      </c>
      <c r="H48" s="89">
        <v>0.46</v>
      </c>
      <c r="I48" s="89">
        <v>0.46</v>
      </c>
      <c r="J48" s="89">
        <v>0.46</v>
      </c>
      <c r="K48" s="90">
        <v>0</v>
      </c>
      <c r="L48" s="87">
        <v>4</v>
      </c>
      <c r="M48" s="88">
        <v>6000000</v>
      </c>
      <c r="N48" s="88">
        <v>2760000</v>
      </c>
    </row>
    <row r="49" spans="1:14" ht="12.95" customHeight="1">
      <c r="A49" s="57"/>
      <c r="B49" s="199" t="s">
        <v>84</v>
      </c>
      <c r="C49" s="200"/>
      <c r="D49" s="193"/>
      <c r="E49" s="194"/>
      <c r="F49" s="194"/>
      <c r="G49" s="194"/>
      <c r="H49" s="194"/>
      <c r="I49" s="194"/>
      <c r="J49" s="194"/>
      <c r="K49" s="195"/>
      <c r="L49" s="59">
        <f>SUM(L45:L48)</f>
        <v>48</v>
      </c>
      <c r="M49" s="59">
        <f>SUM(M45:M48)</f>
        <v>8715148</v>
      </c>
      <c r="N49" s="60">
        <f>SUM(N45:N48)</f>
        <v>3199058.78</v>
      </c>
    </row>
    <row r="50" spans="1:14" ht="12.95" customHeight="1">
      <c r="A50" s="57"/>
      <c r="B50" s="201" t="s">
        <v>89</v>
      </c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3"/>
    </row>
    <row r="51" spans="1:14" ht="12.95" customHeight="1">
      <c r="A51" s="57"/>
      <c r="B51" s="95" t="s">
        <v>248</v>
      </c>
      <c r="C51" s="96" t="s">
        <v>249</v>
      </c>
      <c r="D51" s="75">
        <v>2.89</v>
      </c>
      <c r="E51" s="75">
        <v>2.89</v>
      </c>
      <c r="F51" s="75">
        <v>2.87</v>
      </c>
      <c r="G51" s="75">
        <v>2.87</v>
      </c>
      <c r="H51" s="75">
        <v>2.88</v>
      </c>
      <c r="I51" s="75">
        <v>2.87</v>
      </c>
      <c r="J51" s="75">
        <v>2.88</v>
      </c>
      <c r="K51" s="76">
        <v>-0.35</v>
      </c>
      <c r="L51" s="77">
        <v>5</v>
      </c>
      <c r="M51" s="78">
        <v>407900</v>
      </c>
      <c r="N51" s="78">
        <v>1170819.3500000001</v>
      </c>
    </row>
    <row r="52" spans="1:14" ht="12.95" customHeight="1">
      <c r="A52" s="57"/>
      <c r="B52" s="199" t="s">
        <v>239</v>
      </c>
      <c r="C52" s="200"/>
      <c r="D52" s="193"/>
      <c r="E52" s="194"/>
      <c r="F52" s="194"/>
      <c r="G52" s="194"/>
      <c r="H52" s="194"/>
      <c r="I52" s="194"/>
      <c r="J52" s="194"/>
      <c r="K52" s="195"/>
      <c r="L52" s="63">
        <f>SUM(L50:L51)</f>
        <v>5</v>
      </c>
      <c r="M52" s="63">
        <f>SUM(M50:M51)</f>
        <v>407900</v>
      </c>
      <c r="N52" s="63">
        <f>SUM(N50:N51)</f>
        <v>1170819.3500000001</v>
      </c>
    </row>
    <row r="53" spans="1:14" ht="12.95" customHeight="1">
      <c r="A53" s="57"/>
      <c r="B53" s="201" t="s">
        <v>79</v>
      </c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3"/>
    </row>
    <row r="54" spans="1:14" ht="12.95" customHeight="1">
      <c r="A54" s="57"/>
      <c r="B54" s="95" t="s">
        <v>303</v>
      </c>
      <c r="C54" s="96" t="s">
        <v>304</v>
      </c>
      <c r="D54" s="89">
        <v>1.4</v>
      </c>
      <c r="E54" s="89">
        <v>1.4</v>
      </c>
      <c r="F54" s="89">
        <v>1.31</v>
      </c>
      <c r="G54" s="89">
        <v>1.36</v>
      </c>
      <c r="H54" s="89">
        <v>1.42</v>
      </c>
      <c r="I54" s="89">
        <v>1.36</v>
      </c>
      <c r="J54" s="89">
        <v>1.42</v>
      </c>
      <c r="K54" s="90">
        <v>-4.2300000000000004</v>
      </c>
      <c r="L54" s="87">
        <v>5</v>
      </c>
      <c r="M54" s="88">
        <v>976769</v>
      </c>
      <c r="N54" s="88">
        <v>1329094.24</v>
      </c>
    </row>
    <row r="55" spans="1:14" ht="12.95" customHeight="1">
      <c r="A55" s="57"/>
      <c r="B55" s="199" t="s">
        <v>85</v>
      </c>
      <c r="C55" s="200"/>
      <c r="D55" s="193"/>
      <c r="E55" s="194"/>
      <c r="F55" s="194"/>
      <c r="G55" s="194"/>
      <c r="H55" s="194"/>
      <c r="I55" s="194"/>
      <c r="J55" s="194"/>
      <c r="K55" s="195"/>
      <c r="L55" s="63">
        <f>SUM(L54:L54)</f>
        <v>5</v>
      </c>
      <c r="M55" s="63">
        <f>SUM(M54:M54)</f>
        <v>976769</v>
      </c>
      <c r="N55" s="63">
        <f>SUM(N54:N54)</f>
        <v>1329094.24</v>
      </c>
    </row>
    <row r="56" spans="1:14" ht="12.95" customHeight="1">
      <c r="A56" s="57"/>
      <c r="B56" s="201" t="s">
        <v>80</v>
      </c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3"/>
    </row>
    <row r="57" spans="1:14" ht="12.95" customHeight="1">
      <c r="A57" s="57"/>
      <c r="B57" s="83" t="s">
        <v>33</v>
      </c>
      <c r="C57" s="84" t="s">
        <v>34</v>
      </c>
      <c r="D57" s="114">
        <v>2.7</v>
      </c>
      <c r="E57" s="89">
        <v>2.7</v>
      </c>
      <c r="F57" s="89">
        <v>2.7</v>
      </c>
      <c r="G57" s="89">
        <v>2.7</v>
      </c>
      <c r="H57" s="89">
        <v>2.7</v>
      </c>
      <c r="I57" s="89">
        <v>2.7</v>
      </c>
      <c r="J57" s="89">
        <v>2.7</v>
      </c>
      <c r="K57" s="90">
        <v>0</v>
      </c>
      <c r="L57" s="87">
        <v>9</v>
      </c>
      <c r="M57" s="88">
        <v>158500</v>
      </c>
      <c r="N57" s="88">
        <v>427950</v>
      </c>
    </row>
    <row r="58" spans="1:14" ht="12.95" customHeight="1">
      <c r="A58" s="57"/>
      <c r="B58" s="199" t="s">
        <v>86</v>
      </c>
      <c r="C58" s="200"/>
      <c r="D58" s="193"/>
      <c r="E58" s="194"/>
      <c r="F58" s="194"/>
      <c r="G58" s="194"/>
      <c r="H58" s="194"/>
      <c r="I58" s="194"/>
      <c r="J58" s="194"/>
      <c r="K58" s="195"/>
      <c r="L58" s="63">
        <f>SUM(L57)</f>
        <v>9</v>
      </c>
      <c r="M58" s="63">
        <f>SUM(M57)</f>
        <v>158500</v>
      </c>
      <c r="N58" s="63">
        <f>SUM(N57)</f>
        <v>427950</v>
      </c>
    </row>
    <row r="59" spans="1:14" s="51" customFormat="1" ht="12.6" customHeight="1">
      <c r="B59" s="64" t="s">
        <v>106</v>
      </c>
      <c r="C59" s="196"/>
      <c r="D59" s="197"/>
      <c r="E59" s="197"/>
      <c r="F59" s="197"/>
      <c r="G59" s="197"/>
      <c r="H59" s="197"/>
      <c r="I59" s="197"/>
      <c r="J59" s="197"/>
      <c r="K59" s="198"/>
      <c r="L59" s="65">
        <f>L52+L49+L58+L55</f>
        <v>67</v>
      </c>
      <c r="M59" s="65">
        <f t="shared" ref="M59:N59" si="0">M52+M49+M58+M55</f>
        <v>10258317</v>
      </c>
      <c r="N59" s="65">
        <f t="shared" si="0"/>
        <v>6126922.3700000001</v>
      </c>
    </row>
    <row r="60" spans="1:14" s="51" customFormat="1" ht="37.5" customHeight="1">
      <c r="A60" s="50"/>
      <c r="B60" s="209" t="s">
        <v>338</v>
      </c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1"/>
    </row>
    <row r="61" spans="1:14" s="51" customFormat="1" ht="44.25" customHeight="1">
      <c r="B61" s="52" t="s">
        <v>15</v>
      </c>
      <c r="C61" s="53" t="s">
        <v>20</v>
      </c>
      <c r="D61" s="53" t="s">
        <v>21</v>
      </c>
      <c r="E61" s="53" t="s">
        <v>22</v>
      </c>
      <c r="F61" s="53" t="s">
        <v>23</v>
      </c>
      <c r="G61" s="53" t="s">
        <v>24</v>
      </c>
      <c r="H61" s="53" t="s">
        <v>25</v>
      </c>
      <c r="I61" s="53" t="s">
        <v>19</v>
      </c>
      <c r="J61" s="53" t="s">
        <v>26</v>
      </c>
      <c r="K61" s="54" t="s">
        <v>27</v>
      </c>
      <c r="L61" s="55" t="s">
        <v>28</v>
      </c>
      <c r="M61" s="55" t="s">
        <v>18</v>
      </c>
      <c r="N61" s="56" t="s">
        <v>7</v>
      </c>
    </row>
    <row r="62" spans="1:14" ht="12.6" customHeight="1">
      <c r="A62" s="57"/>
      <c r="B62" s="201" t="s">
        <v>29</v>
      </c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3"/>
    </row>
    <row r="63" spans="1:14" ht="12.6" customHeight="1">
      <c r="A63" s="57"/>
      <c r="B63" s="83" t="s">
        <v>301</v>
      </c>
      <c r="C63" s="84" t="s">
        <v>302</v>
      </c>
      <c r="D63" s="114">
        <v>0.11</v>
      </c>
      <c r="E63" s="114">
        <v>0.11</v>
      </c>
      <c r="F63" s="114">
        <v>0.11</v>
      </c>
      <c r="G63" s="114">
        <v>0.11</v>
      </c>
      <c r="H63" s="114">
        <v>0.12</v>
      </c>
      <c r="I63" s="114">
        <v>0.11</v>
      </c>
      <c r="J63" s="114">
        <v>0.12</v>
      </c>
      <c r="K63" s="115">
        <v>-8.33</v>
      </c>
      <c r="L63" s="113">
        <v>3</v>
      </c>
      <c r="M63" s="63">
        <v>13000000</v>
      </c>
      <c r="N63" s="63">
        <v>1430000</v>
      </c>
    </row>
    <row r="64" spans="1:14" ht="12.6" customHeight="1">
      <c r="A64" s="57"/>
      <c r="B64" s="83" t="s">
        <v>252</v>
      </c>
      <c r="C64" s="84" t="s">
        <v>253</v>
      </c>
      <c r="D64" s="114">
        <v>0.2</v>
      </c>
      <c r="E64" s="114">
        <v>0.21</v>
      </c>
      <c r="F64" s="114">
        <v>0.2</v>
      </c>
      <c r="G64" s="114">
        <v>0.2</v>
      </c>
      <c r="H64" s="114">
        <v>0.21</v>
      </c>
      <c r="I64" s="114">
        <v>0.2</v>
      </c>
      <c r="J64" s="114">
        <v>0.21</v>
      </c>
      <c r="K64" s="115">
        <v>-4.76</v>
      </c>
      <c r="L64" s="113">
        <v>67</v>
      </c>
      <c r="M64" s="63">
        <v>138713133</v>
      </c>
      <c r="N64" s="63">
        <v>27752826.600000001</v>
      </c>
    </row>
    <row r="65" spans="1:14" ht="12.6" customHeight="1">
      <c r="A65" s="57"/>
      <c r="B65" s="199" t="s">
        <v>84</v>
      </c>
      <c r="C65" s="200"/>
      <c r="D65" s="193"/>
      <c r="E65" s="194"/>
      <c r="F65" s="194"/>
      <c r="G65" s="194"/>
      <c r="H65" s="194"/>
      <c r="I65" s="194"/>
      <c r="J65" s="194"/>
      <c r="K65" s="195"/>
      <c r="L65" s="59">
        <f>SUM(L63:L64)</f>
        <v>70</v>
      </c>
      <c r="M65" s="59">
        <f>SUM(M63:M64)</f>
        <v>151713133</v>
      </c>
      <c r="N65" s="60">
        <f>SUM(N63:N64)</f>
        <v>29182826.600000001</v>
      </c>
    </row>
    <row r="66" spans="1:14" ht="12.6" customHeight="1">
      <c r="A66" s="57"/>
      <c r="B66" s="201" t="s">
        <v>79</v>
      </c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3"/>
    </row>
    <row r="67" spans="1:14" ht="12.6" customHeight="1">
      <c r="A67" s="57"/>
      <c r="B67" s="83" t="s">
        <v>82</v>
      </c>
      <c r="C67" s="84" t="s">
        <v>40</v>
      </c>
      <c r="D67" s="89">
        <v>1.2</v>
      </c>
      <c r="E67" s="89">
        <v>1.2</v>
      </c>
      <c r="F67" s="89">
        <v>1.19</v>
      </c>
      <c r="G67" s="89">
        <v>1.19</v>
      </c>
      <c r="H67" s="89">
        <v>1.25</v>
      </c>
      <c r="I67" s="89">
        <v>1.19</v>
      </c>
      <c r="J67" s="89">
        <v>1.25</v>
      </c>
      <c r="K67" s="90">
        <v>-4.8</v>
      </c>
      <c r="L67" s="87">
        <v>2</v>
      </c>
      <c r="M67" s="88">
        <v>88104</v>
      </c>
      <c r="N67" s="88">
        <v>105224.8</v>
      </c>
    </row>
    <row r="68" spans="1:14" ht="12.6" customHeight="1">
      <c r="A68" s="57"/>
      <c r="B68" s="199" t="s">
        <v>85</v>
      </c>
      <c r="C68" s="200"/>
      <c r="D68" s="193"/>
      <c r="E68" s="194"/>
      <c r="F68" s="194"/>
      <c r="G68" s="194"/>
      <c r="H68" s="194"/>
      <c r="I68" s="194"/>
      <c r="J68" s="194"/>
      <c r="K68" s="195"/>
      <c r="L68" s="63">
        <f>SUM(L67:L67)</f>
        <v>2</v>
      </c>
      <c r="M68" s="63">
        <f>SUM(M67:M67)</f>
        <v>88104</v>
      </c>
      <c r="N68" s="63">
        <f>SUM(N67:N67)</f>
        <v>105224.8</v>
      </c>
    </row>
    <row r="69" spans="1:14" ht="12.6" customHeight="1">
      <c r="A69" s="57"/>
      <c r="B69" s="201" t="s">
        <v>80</v>
      </c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3"/>
    </row>
    <row r="70" spans="1:14" ht="12.6" customHeight="1">
      <c r="A70" s="57"/>
      <c r="B70" s="46" t="s">
        <v>320</v>
      </c>
      <c r="C70" s="58" t="s">
        <v>321</v>
      </c>
      <c r="D70" s="114">
        <v>1.21</v>
      </c>
      <c r="E70" s="114">
        <v>1.21</v>
      </c>
      <c r="F70" s="114">
        <v>1.21</v>
      </c>
      <c r="G70" s="114">
        <v>1.21</v>
      </c>
      <c r="H70" s="114">
        <v>1.21</v>
      </c>
      <c r="I70" s="114">
        <v>1.21</v>
      </c>
      <c r="J70" s="114">
        <v>1.21</v>
      </c>
      <c r="K70" s="115">
        <v>0</v>
      </c>
      <c r="L70" s="113">
        <v>1</v>
      </c>
      <c r="M70" s="63">
        <v>250000</v>
      </c>
      <c r="N70" s="63">
        <v>302500</v>
      </c>
    </row>
    <row r="71" spans="1:14" ht="12.6" customHeight="1">
      <c r="A71" s="57"/>
      <c r="B71" s="83" t="s">
        <v>36</v>
      </c>
      <c r="C71" s="84" t="s">
        <v>37</v>
      </c>
      <c r="D71" s="114">
        <v>1.2</v>
      </c>
      <c r="E71" s="89">
        <v>1.2</v>
      </c>
      <c r="F71" s="89">
        <v>1.17</v>
      </c>
      <c r="G71" s="89">
        <v>1.17</v>
      </c>
      <c r="H71" s="89">
        <v>1.19</v>
      </c>
      <c r="I71" s="89">
        <v>1.17</v>
      </c>
      <c r="J71" s="89">
        <v>1.2</v>
      </c>
      <c r="K71" s="90">
        <v>-2.5</v>
      </c>
      <c r="L71" s="87">
        <v>5</v>
      </c>
      <c r="M71" s="88">
        <v>1504349</v>
      </c>
      <c r="N71" s="88">
        <v>1765091.36</v>
      </c>
    </row>
    <row r="72" spans="1:14" ht="12.6" customHeight="1">
      <c r="A72" s="57"/>
      <c r="B72" s="199" t="s">
        <v>86</v>
      </c>
      <c r="C72" s="200"/>
      <c r="D72" s="193"/>
      <c r="E72" s="194"/>
      <c r="F72" s="194"/>
      <c r="G72" s="194"/>
      <c r="H72" s="194"/>
      <c r="I72" s="194"/>
      <c r="J72" s="194"/>
      <c r="K72" s="195"/>
      <c r="L72" s="63">
        <f>SUM(L70:L71)</f>
        <v>6</v>
      </c>
      <c r="M72" s="63">
        <f>SUM(M70:M71)</f>
        <v>1754349</v>
      </c>
      <c r="N72" s="63">
        <f>SUM(N70:N71)</f>
        <v>2067591.36</v>
      </c>
    </row>
    <row r="73" spans="1:14" ht="12.6" customHeight="1">
      <c r="A73" s="57"/>
      <c r="B73" s="201" t="s">
        <v>31</v>
      </c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3"/>
    </row>
    <row r="74" spans="1:14" ht="12.6" customHeight="1">
      <c r="A74" s="57"/>
      <c r="B74" s="83" t="s">
        <v>260</v>
      </c>
      <c r="C74" s="84" t="s">
        <v>261</v>
      </c>
      <c r="D74" s="114">
        <v>9.01</v>
      </c>
      <c r="E74" s="89">
        <v>9.02</v>
      </c>
      <c r="F74" s="89">
        <v>9</v>
      </c>
      <c r="G74" s="89">
        <v>9.01</v>
      </c>
      <c r="H74" s="89">
        <v>9</v>
      </c>
      <c r="I74" s="89">
        <v>9</v>
      </c>
      <c r="J74" s="89">
        <v>9</v>
      </c>
      <c r="K74" s="90">
        <v>0</v>
      </c>
      <c r="L74" s="87">
        <v>9</v>
      </c>
      <c r="M74" s="88">
        <v>1573830</v>
      </c>
      <c r="N74" s="88">
        <v>14180208.300000001</v>
      </c>
    </row>
    <row r="75" spans="1:14" ht="12.6" customHeight="1">
      <c r="A75" s="57"/>
      <c r="B75" s="83" t="s">
        <v>133</v>
      </c>
      <c r="C75" s="84" t="s">
        <v>134</v>
      </c>
      <c r="D75" s="114">
        <v>18.7</v>
      </c>
      <c r="E75" s="89">
        <v>18.899999999999999</v>
      </c>
      <c r="F75" s="89">
        <v>18.7</v>
      </c>
      <c r="G75" s="89">
        <v>18.7</v>
      </c>
      <c r="H75" s="89">
        <v>18.739999999999998</v>
      </c>
      <c r="I75" s="89">
        <v>18.7</v>
      </c>
      <c r="J75" s="89">
        <v>18.7</v>
      </c>
      <c r="K75" s="90">
        <v>0</v>
      </c>
      <c r="L75" s="87">
        <v>11</v>
      </c>
      <c r="M75" s="88">
        <v>234241</v>
      </c>
      <c r="N75" s="88">
        <v>4380411.9000000004</v>
      </c>
    </row>
    <row r="76" spans="1:14" ht="12.6" customHeight="1">
      <c r="A76" s="57"/>
      <c r="B76" s="199" t="s">
        <v>87</v>
      </c>
      <c r="C76" s="200"/>
      <c r="D76" s="193"/>
      <c r="E76" s="194"/>
      <c r="F76" s="194"/>
      <c r="G76" s="194"/>
      <c r="H76" s="194"/>
      <c r="I76" s="194"/>
      <c r="J76" s="194"/>
      <c r="K76" s="195"/>
      <c r="L76" s="63">
        <f>SUM(L74:L75)</f>
        <v>20</v>
      </c>
      <c r="M76" s="63">
        <f>SUM(M74:M75)</f>
        <v>1808071</v>
      </c>
      <c r="N76" s="63">
        <f>SUM(N74:N75)</f>
        <v>18560620.200000003</v>
      </c>
    </row>
    <row r="77" spans="1:14" ht="12.6" customHeight="1">
      <c r="A77" s="57"/>
      <c r="B77" s="201" t="s">
        <v>307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3"/>
    </row>
    <row r="78" spans="1:14" ht="12.6" customHeight="1">
      <c r="A78" s="57"/>
      <c r="B78" s="83" t="s">
        <v>264</v>
      </c>
      <c r="C78" s="84" t="s">
        <v>265</v>
      </c>
      <c r="D78" s="114">
        <v>8.5500000000000007</v>
      </c>
      <c r="E78" s="89">
        <v>8.5500000000000007</v>
      </c>
      <c r="F78" s="89">
        <v>8.4</v>
      </c>
      <c r="G78" s="89">
        <v>8.4600000000000009</v>
      </c>
      <c r="H78" s="89">
        <v>8.59</v>
      </c>
      <c r="I78" s="89">
        <v>8.4</v>
      </c>
      <c r="J78" s="89">
        <v>8.6</v>
      </c>
      <c r="K78" s="90">
        <v>-2.33</v>
      </c>
      <c r="L78" s="87">
        <v>2</v>
      </c>
      <c r="M78" s="88">
        <v>13000</v>
      </c>
      <c r="N78" s="88">
        <v>109950</v>
      </c>
    </row>
    <row r="79" spans="1:14" ht="12.6" customHeight="1">
      <c r="A79" s="57"/>
      <c r="B79" s="83" t="s">
        <v>201</v>
      </c>
      <c r="C79" s="84" t="s">
        <v>202</v>
      </c>
      <c r="D79" s="114">
        <v>5.01</v>
      </c>
      <c r="E79" s="89">
        <v>5.05</v>
      </c>
      <c r="F79" s="89">
        <v>4.88</v>
      </c>
      <c r="G79" s="89">
        <v>4.91</v>
      </c>
      <c r="H79" s="89">
        <v>5.05</v>
      </c>
      <c r="I79" s="89">
        <v>4.92</v>
      </c>
      <c r="J79" s="89">
        <v>5.01</v>
      </c>
      <c r="K79" s="90">
        <v>-1.8</v>
      </c>
      <c r="L79" s="87">
        <v>121</v>
      </c>
      <c r="M79" s="88">
        <v>17657817</v>
      </c>
      <c r="N79" s="88">
        <v>86702453.840000004</v>
      </c>
    </row>
    <row r="80" spans="1:14" ht="12.6" customHeight="1">
      <c r="A80" s="57"/>
      <c r="B80" s="199" t="s">
        <v>194</v>
      </c>
      <c r="C80" s="200"/>
      <c r="D80" s="193"/>
      <c r="E80" s="194"/>
      <c r="F80" s="194"/>
      <c r="G80" s="194"/>
      <c r="H80" s="194"/>
      <c r="I80" s="194"/>
      <c r="J80" s="194"/>
      <c r="K80" s="195"/>
      <c r="L80" s="100">
        <f>SUM(L78:L79)</f>
        <v>123</v>
      </c>
      <c r="M80" s="100">
        <f>SUM(M78:M79)</f>
        <v>17670817</v>
      </c>
      <c r="N80" s="88">
        <f>SUM(N78:N79)</f>
        <v>86812403.840000004</v>
      </c>
    </row>
    <row r="81" spans="1:14" s="51" customFormat="1" ht="12.6" customHeight="1">
      <c r="B81" s="64" t="s">
        <v>67</v>
      </c>
      <c r="C81" s="196"/>
      <c r="D81" s="197"/>
      <c r="E81" s="197"/>
      <c r="F81" s="197"/>
      <c r="G81" s="197"/>
      <c r="H81" s="197"/>
      <c r="I81" s="197"/>
      <c r="J81" s="197"/>
      <c r="K81" s="198"/>
      <c r="L81" s="65">
        <f>L80+L76+L72+L65+L68</f>
        <v>221</v>
      </c>
      <c r="M81" s="65">
        <f>M80+M76+M72+M65+M68</f>
        <v>173034474</v>
      </c>
      <c r="N81" s="65">
        <f>N80+N76+N72+N65+N68</f>
        <v>136728666.80000001</v>
      </c>
    </row>
    <row r="82" spans="1:14" s="51" customFormat="1" ht="12.6" customHeight="1">
      <c r="B82" s="64" t="s">
        <v>38</v>
      </c>
      <c r="C82" s="196"/>
      <c r="D82" s="197"/>
      <c r="E82" s="197"/>
      <c r="F82" s="197"/>
      <c r="G82" s="197"/>
      <c r="H82" s="197"/>
      <c r="I82" s="197"/>
      <c r="J82" s="197"/>
      <c r="K82" s="198"/>
      <c r="L82" s="65">
        <f>L81+L59+L41</f>
        <v>1044</v>
      </c>
      <c r="M82" s="65">
        <f>M81+M59+M41</f>
        <v>45003318433</v>
      </c>
      <c r="N82" s="65">
        <f>N81+N59+N41</f>
        <v>14311947741.209999</v>
      </c>
    </row>
    <row r="83" spans="1:14" ht="12.95" customHeight="1">
      <c r="A83" s="57"/>
      <c r="N83" s="69"/>
    </row>
    <row r="84" spans="1:14" s="51" customFormat="1" ht="18.75" customHeight="1">
      <c r="B84" s="57"/>
      <c r="C84" s="66"/>
      <c r="D84" s="57"/>
      <c r="E84" s="57"/>
      <c r="F84" s="57"/>
      <c r="G84" s="57"/>
      <c r="H84" s="57"/>
      <c r="I84" s="57"/>
      <c r="J84" s="67"/>
      <c r="K84" s="68"/>
      <c r="L84" s="69"/>
      <c r="M84" s="69"/>
      <c r="N84" s="70"/>
    </row>
    <row r="85" spans="1:14" s="51" customFormat="1" ht="18.75" customHeight="1">
      <c r="B85" s="57"/>
      <c r="C85" s="66"/>
      <c r="D85" s="57"/>
      <c r="E85" s="57"/>
      <c r="F85" s="57"/>
      <c r="G85" s="57"/>
      <c r="H85" s="57"/>
      <c r="I85" s="57"/>
      <c r="J85" s="67"/>
      <c r="K85" s="68"/>
      <c r="L85" s="69"/>
      <c r="M85" s="69"/>
      <c r="N85" s="70"/>
    </row>
    <row r="86" spans="1:14" ht="12.95" customHeight="1">
      <c r="A86" s="57"/>
    </row>
  </sheetData>
  <mergeCells count="52">
    <mergeCell ref="B53:N53"/>
    <mergeCell ref="B55:C55"/>
    <mergeCell ref="D55:K55"/>
    <mergeCell ref="C82:K82"/>
    <mergeCell ref="B60:N60"/>
    <mergeCell ref="C81:K81"/>
    <mergeCell ref="B72:C72"/>
    <mergeCell ref="D72:K72"/>
    <mergeCell ref="B76:C76"/>
    <mergeCell ref="D76:K76"/>
    <mergeCell ref="B80:C80"/>
    <mergeCell ref="D80:K80"/>
    <mergeCell ref="B77:N77"/>
    <mergeCell ref="B62:N62"/>
    <mergeCell ref="D65:K65"/>
    <mergeCell ref="B73:N73"/>
    <mergeCell ref="B69:N69"/>
    <mergeCell ref="B66:N66"/>
    <mergeCell ref="B68:C68"/>
    <mergeCell ref="B1:N1"/>
    <mergeCell ref="D34:K34"/>
    <mergeCell ref="B34:C34"/>
    <mergeCell ref="B3:N3"/>
    <mergeCell ref="B25:N25"/>
    <mergeCell ref="B20:N20"/>
    <mergeCell ref="B24:C24"/>
    <mergeCell ref="D15:K15"/>
    <mergeCell ref="B15:C15"/>
    <mergeCell ref="D24:K24"/>
    <mergeCell ref="B16:N16"/>
    <mergeCell ref="B19:C19"/>
    <mergeCell ref="D19:K19"/>
    <mergeCell ref="B35:N35"/>
    <mergeCell ref="B37:C37"/>
    <mergeCell ref="D37:K37"/>
    <mergeCell ref="B42:N42"/>
    <mergeCell ref="C41:K41"/>
    <mergeCell ref="B38:N38"/>
    <mergeCell ref="B40:C40"/>
    <mergeCell ref="D40:K40"/>
    <mergeCell ref="B44:N44"/>
    <mergeCell ref="B49:C49"/>
    <mergeCell ref="D49:K49"/>
    <mergeCell ref="B50:N50"/>
    <mergeCell ref="B52:C52"/>
    <mergeCell ref="D52:K52"/>
    <mergeCell ref="D68:K68"/>
    <mergeCell ref="C59:K59"/>
    <mergeCell ref="B65:C65"/>
    <mergeCell ref="B56:N56"/>
    <mergeCell ref="B58:C58"/>
    <mergeCell ref="D58:K5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0"/>
  <sheetViews>
    <sheetView topLeftCell="A19" zoomScale="130" zoomScaleNormal="130" workbookViewId="0">
      <selection activeCell="G13" sqref="G13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218" t="s">
        <v>341</v>
      </c>
      <c r="B1" s="218"/>
      <c r="C1" s="218"/>
      <c r="D1" s="218"/>
    </row>
    <row r="2" spans="1:4" ht="12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2" customHeight="1">
      <c r="A3" s="219" t="s">
        <v>29</v>
      </c>
      <c r="B3" s="220"/>
      <c r="C3" s="220"/>
      <c r="D3" s="221"/>
    </row>
    <row r="4" spans="1:4" ht="12" customHeight="1">
      <c r="A4" s="46" t="s">
        <v>313</v>
      </c>
      <c r="B4" s="58" t="s">
        <v>314</v>
      </c>
      <c r="C4" s="114" t="s">
        <v>68</v>
      </c>
      <c r="D4" s="114" t="s">
        <v>68</v>
      </c>
    </row>
    <row r="5" spans="1:4" ht="12" customHeight="1">
      <c r="A5" s="95" t="s">
        <v>207</v>
      </c>
      <c r="B5" s="96" t="s">
        <v>208</v>
      </c>
      <c r="C5" s="89">
        <v>1.41</v>
      </c>
      <c r="D5" s="89">
        <v>1.41</v>
      </c>
    </row>
    <row r="6" spans="1:4" ht="12" customHeight="1">
      <c r="A6" s="95" t="s">
        <v>160</v>
      </c>
      <c r="B6" s="96" t="s">
        <v>161</v>
      </c>
      <c r="C6" s="89">
        <v>0.22</v>
      </c>
      <c r="D6" s="114">
        <v>0.22</v>
      </c>
    </row>
    <row r="7" spans="1:4" ht="12" customHeight="1">
      <c r="A7" s="95" t="s">
        <v>254</v>
      </c>
      <c r="B7" s="96" t="s">
        <v>255</v>
      </c>
      <c r="C7" s="89">
        <v>0.05</v>
      </c>
      <c r="D7" s="89">
        <v>0.05</v>
      </c>
    </row>
    <row r="8" spans="1:4" ht="12" customHeight="1">
      <c r="A8" s="95" t="s">
        <v>256</v>
      </c>
      <c r="B8" s="96" t="s">
        <v>257</v>
      </c>
      <c r="C8" s="89">
        <v>0.13</v>
      </c>
      <c r="D8" s="89">
        <v>0.13</v>
      </c>
    </row>
    <row r="9" spans="1:4" ht="12" customHeight="1">
      <c r="A9" s="46" t="s">
        <v>297</v>
      </c>
      <c r="B9" s="58" t="s">
        <v>298</v>
      </c>
      <c r="C9" s="89">
        <v>1</v>
      </c>
      <c r="D9" s="89">
        <v>1</v>
      </c>
    </row>
    <row r="10" spans="1:4" ht="12" customHeight="1">
      <c r="A10" s="95" t="s">
        <v>284</v>
      </c>
      <c r="B10" s="96" t="s">
        <v>285</v>
      </c>
      <c r="C10" s="89">
        <v>0.96</v>
      </c>
      <c r="D10" s="89">
        <v>0.96</v>
      </c>
    </row>
    <row r="11" spans="1:4" ht="12" customHeight="1">
      <c r="A11" s="118"/>
      <c r="B11" s="120" t="s">
        <v>89</v>
      </c>
      <c r="C11" s="119"/>
      <c r="D11" s="121"/>
    </row>
    <row r="12" spans="1:4" ht="12" customHeight="1">
      <c r="A12" s="46" t="s">
        <v>138</v>
      </c>
      <c r="B12" s="58" t="s">
        <v>139</v>
      </c>
      <c r="C12" s="89">
        <v>0.8</v>
      </c>
      <c r="D12" s="89">
        <v>0.8</v>
      </c>
    </row>
    <row r="13" spans="1:4" ht="12" customHeight="1">
      <c r="A13" s="46" t="s">
        <v>156</v>
      </c>
      <c r="B13" s="58" t="s">
        <v>157</v>
      </c>
      <c r="C13" s="89">
        <v>0.66</v>
      </c>
      <c r="D13" s="89">
        <v>0.66</v>
      </c>
    </row>
    <row r="14" spans="1:4" ht="12" customHeight="1">
      <c r="A14" s="46" t="s">
        <v>280</v>
      </c>
      <c r="B14" s="58" t="s">
        <v>281</v>
      </c>
      <c r="C14" s="89">
        <v>0.65</v>
      </c>
      <c r="D14" s="121">
        <v>0.65</v>
      </c>
    </row>
    <row r="15" spans="1:4" ht="12" customHeight="1">
      <c r="A15" s="215" t="s">
        <v>79</v>
      </c>
      <c r="B15" s="216"/>
      <c r="C15" s="216"/>
      <c r="D15" s="217"/>
    </row>
    <row r="16" spans="1:4" ht="12" customHeight="1">
      <c r="A16" s="95" t="s">
        <v>268</v>
      </c>
      <c r="B16" s="96" t="s">
        <v>269</v>
      </c>
      <c r="C16" s="89">
        <v>0.36</v>
      </c>
      <c r="D16" s="89">
        <v>0.36</v>
      </c>
    </row>
    <row r="17" spans="1:4" ht="12" customHeight="1">
      <c r="A17" s="95" t="s">
        <v>91</v>
      </c>
      <c r="B17" s="96" t="s">
        <v>90</v>
      </c>
      <c r="C17" s="89">
        <v>7.58</v>
      </c>
      <c r="D17" s="89">
        <v>7.58</v>
      </c>
    </row>
    <row r="18" spans="1:4" ht="12" customHeight="1">
      <c r="A18" s="95" t="s">
        <v>190</v>
      </c>
      <c r="B18" s="96" t="s">
        <v>191</v>
      </c>
      <c r="C18" s="89">
        <v>0.59</v>
      </c>
      <c r="D18" s="89">
        <v>0.59</v>
      </c>
    </row>
    <row r="19" spans="1:4" ht="12" customHeight="1">
      <c r="A19" s="215" t="s">
        <v>80</v>
      </c>
      <c r="B19" s="216"/>
      <c r="C19" s="216"/>
      <c r="D19" s="217"/>
    </row>
    <row r="20" spans="1:4" ht="12" customHeight="1">
      <c r="A20" s="95" t="s">
        <v>116</v>
      </c>
      <c r="B20" s="96" t="s">
        <v>117</v>
      </c>
      <c r="C20" s="89">
        <v>1.4</v>
      </c>
      <c r="D20" s="89">
        <v>1.4</v>
      </c>
    </row>
    <row r="21" spans="1:4" ht="12" customHeight="1">
      <c r="A21" s="215" t="s">
        <v>31</v>
      </c>
      <c r="B21" s="216"/>
      <c r="C21" s="216"/>
      <c r="D21" s="217"/>
    </row>
    <row r="22" spans="1:4" ht="12" customHeight="1">
      <c r="A22" s="46" t="s">
        <v>170</v>
      </c>
      <c r="B22" s="58" t="s">
        <v>171</v>
      </c>
      <c r="C22" s="89">
        <v>11</v>
      </c>
      <c r="D22" s="89">
        <v>11</v>
      </c>
    </row>
    <row r="23" spans="1:4" ht="12" customHeight="1">
      <c r="A23" s="46" t="s">
        <v>131</v>
      </c>
      <c r="B23" s="58" t="s">
        <v>132</v>
      </c>
      <c r="C23" s="89">
        <v>110</v>
      </c>
      <c r="D23" s="89">
        <v>110</v>
      </c>
    </row>
    <row r="24" spans="1:4" ht="12" customHeight="1">
      <c r="A24" s="212" t="s">
        <v>81</v>
      </c>
      <c r="B24" s="213"/>
      <c r="C24" s="213"/>
      <c r="D24" s="214"/>
    </row>
    <row r="25" spans="1:4" ht="12" customHeight="1">
      <c r="A25" s="46" t="s">
        <v>311</v>
      </c>
      <c r="B25" s="58" t="s">
        <v>312</v>
      </c>
      <c r="C25" s="89">
        <v>4.2699999999999996</v>
      </c>
      <c r="D25" s="89">
        <v>4.2699999999999996</v>
      </c>
    </row>
    <row r="26" spans="1:4" ht="12" customHeight="1">
      <c r="A26" s="46" t="s">
        <v>222</v>
      </c>
      <c r="B26" s="58" t="s">
        <v>223</v>
      </c>
      <c r="C26" s="89">
        <v>11</v>
      </c>
      <c r="D26" s="89">
        <v>11</v>
      </c>
    </row>
    <row r="27" spans="1:4" ht="12" customHeight="1">
      <c r="A27" s="46" t="s">
        <v>158</v>
      </c>
      <c r="B27" s="58" t="s">
        <v>159</v>
      </c>
      <c r="C27" s="89">
        <v>5.6</v>
      </c>
      <c r="D27" s="89">
        <v>5.6</v>
      </c>
    </row>
    <row r="28" spans="1:4" ht="12" customHeight="1">
      <c r="A28" s="71" t="s">
        <v>39</v>
      </c>
      <c r="B28" s="71" t="s">
        <v>20</v>
      </c>
      <c r="C28" s="71" t="s">
        <v>88</v>
      </c>
      <c r="D28" s="71" t="s">
        <v>19</v>
      </c>
    </row>
    <row r="29" spans="1:4" ht="12" customHeight="1">
      <c r="A29" s="215" t="s">
        <v>29</v>
      </c>
      <c r="B29" s="216"/>
      <c r="C29" s="216"/>
      <c r="D29" s="217"/>
    </row>
    <row r="30" spans="1:4" ht="12" customHeight="1">
      <c r="A30" s="95" t="s">
        <v>332</v>
      </c>
      <c r="B30" s="96" t="s">
        <v>333</v>
      </c>
      <c r="C30" s="89">
        <v>1</v>
      </c>
      <c r="D30" s="89">
        <v>1</v>
      </c>
    </row>
    <row r="31" spans="1:4" ht="12" customHeight="1">
      <c r="A31" s="46" t="s">
        <v>330</v>
      </c>
      <c r="B31" s="58" t="s">
        <v>331</v>
      </c>
      <c r="C31" s="114">
        <v>1</v>
      </c>
      <c r="D31" s="114">
        <v>1</v>
      </c>
    </row>
    <row r="32" spans="1:4" ht="12" customHeight="1">
      <c r="A32" s="95" t="s">
        <v>205</v>
      </c>
      <c r="B32" s="96" t="s">
        <v>206</v>
      </c>
      <c r="C32" s="114">
        <v>1.03</v>
      </c>
      <c r="D32" s="114">
        <v>1.03</v>
      </c>
    </row>
    <row r="33" spans="1:4" ht="12" customHeight="1">
      <c r="A33" s="95" t="s">
        <v>180</v>
      </c>
      <c r="B33" s="96" t="s">
        <v>181</v>
      </c>
      <c r="C33" s="89">
        <v>0.05</v>
      </c>
      <c r="D33" s="89">
        <v>0.05</v>
      </c>
    </row>
    <row r="34" spans="1:4" ht="12" customHeight="1">
      <c r="A34" s="46" t="s">
        <v>150</v>
      </c>
      <c r="B34" s="58" t="s">
        <v>151</v>
      </c>
      <c r="C34" s="89">
        <v>7.0000000000000007E-2</v>
      </c>
      <c r="D34" s="89">
        <v>7.0000000000000007E-2</v>
      </c>
    </row>
    <row r="35" spans="1:4" ht="12" customHeight="1">
      <c r="A35" s="95" t="s">
        <v>220</v>
      </c>
      <c r="B35" s="96" t="s">
        <v>221</v>
      </c>
      <c r="C35" s="89">
        <v>0.85</v>
      </c>
      <c r="D35" s="89">
        <v>0.85</v>
      </c>
    </row>
    <row r="36" spans="1:4" ht="12" customHeight="1">
      <c r="A36" s="95" t="s">
        <v>258</v>
      </c>
      <c r="B36" s="96" t="s">
        <v>259</v>
      </c>
      <c r="C36" s="89">
        <v>1</v>
      </c>
      <c r="D36" s="89">
        <v>1</v>
      </c>
    </row>
    <row r="37" spans="1:4" ht="12" customHeight="1">
      <c r="A37" s="95" t="s">
        <v>164</v>
      </c>
      <c r="B37" s="96" t="s">
        <v>165</v>
      </c>
      <c r="C37" s="89">
        <v>0.25</v>
      </c>
      <c r="D37" s="89">
        <v>0.25</v>
      </c>
    </row>
    <row r="38" spans="1:4" ht="12" customHeight="1">
      <c r="A38" s="95" t="s">
        <v>203</v>
      </c>
      <c r="B38" s="96" t="s">
        <v>204</v>
      </c>
      <c r="C38" s="89">
        <v>0.13</v>
      </c>
      <c r="D38" s="89">
        <v>0.13</v>
      </c>
    </row>
    <row r="39" spans="1:4" ht="12" customHeight="1">
      <c r="A39" s="95" t="s">
        <v>231</v>
      </c>
      <c r="B39" s="96" t="s">
        <v>232</v>
      </c>
      <c r="C39" s="89">
        <v>1</v>
      </c>
      <c r="D39" s="89">
        <v>1</v>
      </c>
    </row>
    <row r="40" spans="1:4" ht="12" customHeight="1">
      <c r="A40" s="95" t="s">
        <v>192</v>
      </c>
      <c r="B40" s="96" t="s">
        <v>193</v>
      </c>
      <c r="C40" s="89">
        <v>1</v>
      </c>
      <c r="D40" s="89">
        <v>1</v>
      </c>
    </row>
    <row r="41" spans="1:4" ht="12" customHeight="1">
      <c r="A41" s="95" t="s">
        <v>195</v>
      </c>
      <c r="B41" s="96" t="s">
        <v>196</v>
      </c>
      <c r="C41" s="89">
        <v>1.01</v>
      </c>
      <c r="D41" s="89">
        <v>1.01</v>
      </c>
    </row>
    <row r="42" spans="1:4" ht="12" customHeight="1">
      <c r="A42" s="95" t="s">
        <v>154</v>
      </c>
      <c r="B42" s="96" t="s">
        <v>155</v>
      </c>
      <c r="C42" s="89">
        <v>1.05</v>
      </c>
      <c r="D42" s="89">
        <v>1.05</v>
      </c>
    </row>
    <row r="43" spans="1:4" ht="12" customHeight="1">
      <c r="A43" s="46" t="s">
        <v>119</v>
      </c>
      <c r="B43" s="58" t="s">
        <v>120</v>
      </c>
      <c r="C43" s="80">
        <v>0.75</v>
      </c>
      <c r="D43" s="80">
        <v>0.75</v>
      </c>
    </row>
    <row r="44" spans="1:4" ht="12" customHeight="1">
      <c r="A44" s="46" t="s">
        <v>343</v>
      </c>
      <c r="B44" s="58" t="s">
        <v>344</v>
      </c>
      <c r="C44" s="114">
        <v>0.94</v>
      </c>
      <c r="D44" s="114">
        <v>0.94</v>
      </c>
    </row>
    <row r="45" spans="1:4" ht="12" customHeight="1">
      <c r="A45" s="215" t="s">
        <v>118</v>
      </c>
      <c r="B45" s="216"/>
      <c r="C45" s="216"/>
      <c r="D45" s="217"/>
    </row>
    <row r="46" spans="1:4" ht="12" customHeight="1">
      <c r="A46" s="95" t="s">
        <v>224</v>
      </c>
      <c r="B46" s="96" t="s">
        <v>225</v>
      </c>
      <c r="C46" s="89">
        <v>1.26</v>
      </c>
      <c r="D46" s="89">
        <v>1.26</v>
      </c>
    </row>
    <row r="47" spans="1:4" ht="12" customHeight="1">
      <c r="A47" s="46" t="s">
        <v>141</v>
      </c>
      <c r="B47" s="58" t="s">
        <v>140</v>
      </c>
      <c r="C47" s="89">
        <v>0.68</v>
      </c>
      <c r="D47" s="89">
        <v>0.68</v>
      </c>
    </row>
    <row r="48" spans="1:4" ht="12" customHeight="1">
      <c r="A48" s="118"/>
      <c r="B48" s="120" t="s">
        <v>89</v>
      </c>
      <c r="C48" s="119"/>
      <c r="D48" s="121"/>
    </row>
    <row r="49" spans="1:4" ht="12" customHeight="1">
      <c r="A49" s="95" t="s">
        <v>235</v>
      </c>
      <c r="B49" s="96" t="s">
        <v>236</v>
      </c>
      <c r="C49" s="75">
        <v>0.65</v>
      </c>
      <c r="D49" s="75">
        <v>0.65</v>
      </c>
    </row>
    <row r="50" spans="1:4" ht="12" customHeight="1">
      <c r="A50" s="215" t="s">
        <v>79</v>
      </c>
      <c r="B50" s="216"/>
      <c r="C50" s="216"/>
      <c r="D50" s="217"/>
    </row>
    <row r="51" spans="1:4" ht="12" customHeight="1">
      <c r="A51" s="95" t="s">
        <v>184</v>
      </c>
      <c r="B51" s="96" t="s">
        <v>185</v>
      </c>
      <c r="C51" s="89">
        <v>1</v>
      </c>
      <c r="D51" s="89">
        <v>1</v>
      </c>
    </row>
    <row r="52" spans="1:4" ht="12" customHeight="1">
      <c r="A52" s="215" t="s">
        <v>80</v>
      </c>
      <c r="B52" s="216"/>
      <c r="C52" s="216"/>
      <c r="D52" s="217"/>
    </row>
    <row r="53" spans="1:4" ht="12" customHeight="1">
      <c r="A53" s="46" t="s">
        <v>83</v>
      </c>
      <c r="B53" s="58" t="s">
        <v>35</v>
      </c>
      <c r="C53" s="89">
        <v>1.07</v>
      </c>
      <c r="D53" s="89">
        <v>1.07</v>
      </c>
    </row>
    <row r="54" spans="1:4" ht="12" customHeight="1">
      <c r="A54" s="95" t="s">
        <v>293</v>
      </c>
      <c r="B54" s="96" t="s">
        <v>294</v>
      </c>
      <c r="C54" s="89">
        <v>3</v>
      </c>
      <c r="D54" s="89">
        <v>3</v>
      </c>
    </row>
    <row r="55" spans="1:4" ht="12" customHeight="1">
      <c r="A55" s="95" t="s">
        <v>175</v>
      </c>
      <c r="B55" s="96" t="s">
        <v>174</v>
      </c>
      <c r="C55" s="89">
        <v>100</v>
      </c>
      <c r="D55" s="89">
        <v>100</v>
      </c>
    </row>
    <row r="56" spans="1:4" ht="12" customHeight="1">
      <c r="A56" s="215" t="s">
        <v>31</v>
      </c>
      <c r="B56" s="216"/>
      <c r="C56" s="216"/>
      <c r="D56" s="217"/>
    </row>
    <row r="57" spans="1:4" ht="12" customHeight="1">
      <c r="A57" s="46" t="s">
        <v>172</v>
      </c>
      <c r="B57" s="58" t="s">
        <v>173</v>
      </c>
      <c r="C57" s="89">
        <v>23.35</v>
      </c>
      <c r="D57" s="89">
        <v>23.35</v>
      </c>
    </row>
    <row r="58" spans="1:4" ht="12" customHeight="1">
      <c r="A58" s="71" t="s">
        <v>39</v>
      </c>
      <c r="B58" s="71" t="s">
        <v>20</v>
      </c>
      <c r="C58" s="71" t="s">
        <v>88</v>
      </c>
      <c r="D58" s="71" t="s">
        <v>19</v>
      </c>
    </row>
    <row r="59" spans="1:4" ht="12" customHeight="1">
      <c r="A59" s="215" t="s">
        <v>29</v>
      </c>
      <c r="B59" s="216"/>
      <c r="C59" s="216"/>
      <c r="D59" s="217"/>
    </row>
    <row r="60" spans="1:4" ht="12" customHeight="1">
      <c r="A60" s="95" t="s">
        <v>299</v>
      </c>
      <c r="B60" s="96" t="s">
        <v>300</v>
      </c>
      <c r="C60" s="89">
        <v>1</v>
      </c>
      <c r="D60" s="89">
        <v>1</v>
      </c>
    </row>
    <row r="61" spans="1:4" ht="12" customHeight="1">
      <c r="A61" s="215" t="s">
        <v>79</v>
      </c>
      <c r="B61" s="216"/>
      <c r="C61" s="216"/>
      <c r="D61" s="217"/>
    </row>
    <row r="62" spans="1:4" ht="12" customHeight="1">
      <c r="A62" s="83" t="s">
        <v>123</v>
      </c>
      <c r="B62" s="84" t="s">
        <v>124</v>
      </c>
      <c r="C62" s="89">
        <v>1.36</v>
      </c>
      <c r="D62" s="89">
        <v>1.36</v>
      </c>
    </row>
    <row r="63" spans="1:4" ht="12" customHeight="1">
      <c r="A63" s="215" t="s">
        <v>80</v>
      </c>
      <c r="B63" s="216"/>
      <c r="C63" s="216"/>
      <c r="D63" s="217"/>
    </row>
    <row r="64" spans="1:4" ht="12" customHeight="1">
      <c r="A64" s="83" t="s">
        <v>177</v>
      </c>
      <c r="B64" s="84" t="s">
        <v>176</v>
      </c>
      <c r="C64" s="114">
        <v>1.52</v>
      </c>
      <c r="D64" s="89">
        <v>1.52</v>
      </c>
    </row>
    <row r="65" spans="1:4" ht="12" customHeight="1">
      <c r="A65" s="83" t="s">
        <v>127</v>
      </c>
      <c r="B65" s="84" t="s">
        <v>128</v>
      </c>
      <c r="C65" s="114">
        <v>1.86</v>
      </c>
      <c r="D65" s="114">
        <v>1.86</v>
      </c>
    </row>
    <row r="66" spans="1:4" ht="12" customHeight="1">
      <c r="A66" s="83" t="s">
        <v>144</v>
      </c>
      <c r="B66" s="84" t="s">
        <v>145</v>
      </c>
      <c r="C66" s="114">
        <v>1.3</v>
      </c>
      <c r="D66" s="89">
        <v>1.3</v>
      </c>
    </row>
    <row r="67" spans="1:4" ht="12" customHeight="1">
      <c r="A67" s="215" t="s">
        <v>31</v>
      </c>
      <c r="B67" s="216"/>
      <c r="C67" s="216"/>
      <c r="D67" s="217"/>
    </row>
    <row r="68" spans="1:4" ht="12" customHeight="1">
      <c r="A68" s="83" t="s">
        <v>262</v>
      </c>
      <c r="B68" s="84" t="s">
        <v>263</v>
      </c>
      <c r="C68" s="114">
        <v>9</v>
      </c>
      <c r="D68" s="89">
        <v>9</v>
      </c>
    </row>
    <row r="69" spans="1:4" ht="12" customHeight="1">
      <c r="A69" s="212" t="s">
        <v>81</v>
      </c>
      <c r="B69" s="213"/>
      <c r="C69" s="213"/>
      <c r="D69" s="214"/>
    </row>
    <row r="70" spans="1:4" ht="12" customHeight="1">
      <c r="A70" s="83" t="s">
        <v>315</v>
      </c>
      <c r="B70" s="84" t="s">
        <v>316</v>
      </c>
      <c r="C70" s="114">
        <v>0.34</v>
      </c>
      <c r="D70" s="114">
        <v>0.35</v>
      </c>
    </row>
  </sheetData>
  <mergeCells count="16">
    <mergeCell ref="A69:D69"/>
    <mergeCell ref="A61:D61"/>
    <mergeCell ref="A67:D67"/>
    <mergeCell ref="A63:D63"/>
    <mergeCell ref="A1:D1"/>
    <mergeCell ref="A3:D3"/>
    <mergeCell ref="A24:D24"/>
    <mergeCell ref="A29:D29"/>
    <mergeCell ref="A19:D19"/>
    <mergeCell ref="A15:D15"/>
    <mergeCell ref="A52:D52"/>
    <mergeCell ref="A50:D50"/>
    <mergeCell ref="A59:D59"/>
    <mergeCell ref="A45:D45"/>
    <mergeCell ref="A21:D21"/>
    <mergeCell ref="A56:D56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49"/>
  <sheetViews>
    <sheetView workbookViewId="0">
      <selection activeCell="G27" sqref="G27"/>
    </sheetView>
  </sheetViews>
  <sheetFormatPr defaultRowHeight="15.75"/>
  <cols>
    <col min="1" max="1" width="3" style="117" customWidth="1"/>
    <col min="2" max="2" width="35.140625" style="117" customWidth="1"/>
    <col min="3" max="3" width="8.7109375" style="122" customWidth="1"/>
    <col min="4" max="4" width="22.140625" style="141" customWidth="1"/>
    <col min="5" max="5" width="19.28515625" style="142" customWidth="1"/>
    <col min="6" max="6" width="17.7109375" style="142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 customHeight="1">
      <c r="B1" s="227" t="s">
        <v>0</v>
      </c>
      <c r="C1" s="227"/>
      <c r="D1" s="227"/>
      <c r="E1" s="227"/>
      <c r="F1" s="125"/>
      <c r="H1" s="126"/>
      <c r="I1" s="126"/>
    </row>
    <row r="2" spans="1:9" ht="18" customHeight="1">
      <c r="B2" s="227" t="s">
        <v>348</v>
      </c>
      <c r="C2" s="227"/>
      <c r="D2" s="227"/>
      <c r="E2" s="227"/>
      <c r="F2" s="227"/>
      <c r="H2" s="126"/>
      <c r="I2" s="126"/>
    </row>
    <row r="3" spans="1:9" ht="18" customHeight="1">
      <c r="B3" s="124" t="s">
        <v>349</v>
      </c>
      <c r="C3" s="127"/>
      <c r="D3" s="128"/>
      <c r="E3" s="125"/>
      <c r="F3" s="125"/>
      <c r="H3" s="126"/>
      <c r="I3" s="126"/>
    </row>
    <row r="4" spans="1:9" ht="18" customHeight="1">
      <c r="B4" s="124"/>
      <c r="C4" s="127"/>
      <c r="D4" s="128"/>
      <c r="E4" s="125"/>
      <c r="F4" s="125"/>
      <c r="H4" s="126"/>
      <c r="I4" s="126"/>
    </row>
    <row r="5" spans="1:9" ht="18" customHeight="1">
      <c r="B5" s="124"/>
      <c r="C5" s="127"/>
      <c r="D5" s="128"/>
      <c r="E5" s="125"/>
      <c r="F5" s="125"/>
      <c r="H5" s="126"/>
      <c r="I5" s="126"/>
    </row>
    <row r="6" spans="1:9" ht="17.100000000000001" customHeight="1">
      <c r="B6" s="228" t="s">
        <v>350</v>
      </c>
      <c r="C6" s="229"/>
      <c r="D6" s="229"/>
      <c r="E6" s="129"/>
      <c r="F6" s="129"/>
      <c r="H6" s="126"/>
      <c r="I6" s="126"/>
    </row>
    <row r="7" spans="1:9" ht="32.25" customHeight="1">
      <c r="B7" s="130" t="s">
        <v>39</v>
      </c>
      <c r="C7" s="131" t="s">
        <v>20</v>
      </c>
      <c r="D7" s="132" t="s">
        <v>351</v>
      </c>
      <c r="E7" s="133" t="s">
        <v>352</v>
      </c>
      <c r="F7" s="133" t="s">
        <v>353</v>
      </c>
      <c r="H7" s="126"/>
      <c r="I7" s="126"/>
    </row>
    <row r="8" spans="1:9" ht="17.100000000000001" customHeight="1">
      <c r="B8" s="230" t="s">
        <v>29</v>
      </c>
      <c r="C8" s="231"/>
      <c r="D8" s="231"/>
      <c r="E8" s="231"/>
      <c r="F8" s="232"/>
    </row>
    <row r="9" spans="1:9" ht="17.100000000000001" customHeight="1">
      <c r="A9" s="122"/>
      <c r="B9" s="134" t="s">
        <v>354</v>
      </c>
      <c r="C9" s="134" t="s">
        <v>115</v>
      </c>
      <c r="D9" s="135">
        <v>23</v>
      </c>
      <c r="E9" s="136">
        <v>115000000</v>
      </c>
      <c r="F9" s="136">
        <v>7824474.4299999997</v>
      </c>
    </row>
    <row r="10" spans="1:9" ht="17.100000000000001" customHeight="1">
      <c r="A10" s="122"/>
      <c r="B10" s="137" t="s">
        <v>355</v>
      </c>
      <c r="C10" s="138"/>
      <c r="D10" s="135">
        <f>SUM(D9)</f>
        <v>23</v>
      </c>
      <c r="E10" s="136">
        <f>SUM(E9)</f>
        <v>115000000</v>
      </c>
      <c r="F10" s="136">
        <f>SUM(F9)</f>
        <v>7824474.4299999997</v>
      </c>
    </row>
    <row r="11" spans="1:9">
      <c r="A11" s="122"/>
      <c r="B11" s="233" t="s">
        <v>38</v>
      </c>
      <c r="C11" s="234"/>
      <c r="D11" s="135">
        <f>D10</f>
        <v>23</v>
      </c>
      <c r="E11" s="135">
        <f>E10</f>
        <v>115000000</v>
      </c>
      <c r="F11" s="135">
        <f>F10</f>
        <v>7824474.4299999997</v>
      </c>
    </row>
    <row r="12" spans="1:9">
      <c r="A12" s="139"/>
      <c r="B12" s="139"/>
      <c r="C12" s="140"/>
    </row>
    <row r="13" spans="1:9">
      <c r="A13" s="139"/>
      <c r="B13" s="139"/>
      <c r="C13" s="140"/>
    </row>
    <row r="14" spans="1:9" ht="21">
      <c r="A14" s="139"/>
      <c r="B14" s="235" t="s">
        <v>356</v>
      </c>
      <c r="C14" s="235"/>
      <c r="D14" s="235"/>
      <c r="E14" s="235"/>
      <c r="F14" s="235"/>
    </row>
    <row r="15" spans="1:9" ht="32.25" customHeight="1">
      <c r="B15" s="130" t="s">
        <v>39</v>
      </c>
      <c r="C15" s="131" t="s">
        <v>20</v>
      </c>
      <c r="D15" s="132" t="s">
        <v>351</v>
      </c>
      <c r="E15" s="133" t="s">
        <v>352</v>
      </c>
      <c r="F15" s="133" t="s">
        <v>353</v>
      </c>
      <c r="H15" s="126"/>
      <c r="I15" s="126"/>
    </row>
    <row r="16" spans="1:9" ht="17.100000000000001" customHeight="1">
      <c r="A16" s="139"/>
      <c r="B16" s="222" t="s">
        <v>29</v>
      </c>
      <c r="C16" s="223"/>
      <c r="D16" s="223"/>
      <c r="E16" s="223"/>
      <c r="F16" s="224"/>
    </row>
    <row r="17" spans="1:6" ht="17.100000000000001" customHeight="1">
      <c r="A17" s="140"/>
      <c r="B17" s="143" t="s">
        <v>357</v>
      </c>
      <c r="C17" s="143" t="s">
        <v>253</v>
      </c>
      <c r="D17" s="135">
        <v>58</v>
      </c>
      <c r="E17" s="136">
        <v>137563133</v>
      </c>
      <c r="F17" s="136">
        <v>27512626.600000001</v>
      </c>
    </row>
    <row r="18" spans="1:6" s="147" customFormat="1" ht="17.100000000000001" customHeight="1">
      <c r="A18" s="144"/>
      <c r="B18" s="145" t="s">
        <v>355</v>
      </c>
      <c r="C18" s="146"/>
      <c r="D18" s="135">
        <f>SUM(D17)</f>
        <v>58</v>
      </c>
      <c r="E18" s="136">
        <f>SUM(E17)</f>
        <v>137563133</v>
      </c>
      <c r="F18" s="136">
        <f>SUM(F17)</f>
        <v>27512626.600000001</v>
      </c>
    </row>
    <row r="19" spans="1:6">
      <c r="A19" s="139"/>
      <c r="B19" s="225" t="s">
        <v>38</v>
      </c>
      <c r="C19" s="226"/>
      <c r="D19" s="135">
        <f>D18</f>
        <v>58</v>
      </c>
      <c r="E19" s="136">
        <f>E18</f>
        <v>137563133</v>
      </c>
      <c r="F19" s="136">
        <f>F18</f>
        <v>27512626.600000001</v>
      </c>
    </row>
    <row r="20" spans="1:6">
      <c r="A20" s="139"/>
      <c r="B20" s="139"/>
      <c r="C20" s="140"/>
    </row>
    <row r="21" spans="1:6">
      <c r="A21" s="139"/>
      <c r="B21" s="139"/>
      <c r="C21" s="140"/>
    </row>
    <row r="22" spans="1:6">
      <c r="A22" s="139"/>
      <c r="B22" s="139"/>
      <c r="C22" s="140"/>
    </row>
    <row r="23" spans="1:6">
      <c r="A23" s="139"/>
      <c r="B23" s="139"/>
      <c r="C23" s="140"/>
    </row>
    <row r="24" spans="1:6">
      <c r="A24" s="139"/>
      <c r="B24" s="139"/>
      <c r="C24" s="140"/>
    </row>
    <row r="25" spans="1:6">
      <c r="A25" s="139"/>
      <c r="B25" s="139"/>
      <c r="C25" s="140"/>
    </row>
    <row r="26" spans="1:6">
      <c r="A26" s="139"/>
      <c r="B26" s="139"/>
      <c r="C26" s="140"/>
    </row>
    <row r="27" spans="1:6">
      <c r="A27" s="139"/>
      <c r="B27" s="139"/>
      <c r="C27" s="140"/>
    </row>
    <row r="28" spans="1:6">
      <c r="A28" s="139"/>
      <c r="B28" s="139"/>
      <c r="C28" s="140"/>
    </row>
    <row r="29" spans="1:6">
      <c r="A29" s="139"/>
      <c r="B29" s="139"/>
      <c r="C29" s="140"/>
    </row>
    <row r="30" spans="1:6">
      <c r="A30" s="139"/>
      <c r="B30" s="139"/>
      <c r="C30" s="140"/>
    </row>
    <row r="31" spans="1:6">
      <c r="A31" s="139"/>
      <c r="B31" s="139"/>
      <c r="C31" s="140"/>
    </row>
    <row r="32" spans="1:6">
      <c r="A32" s="139"/>
      <c r="B32" s="139"/>
      <c r="C32" s="140"/>
    </row>
    <row r="33" spans="1:3">
      <c r="A33" s="139"/>
      <c r="B33" s="139"/>
      <c r="C33" s="140"/>
    </row>
    <row r="34" spans="1:3">
      <c r="A34" s="139"/>
      <c r="B34" s="139"/>
      <c r="C34" s="140"/>
    </row>
    <row r="35" spans="1:3">
      <c r="A35" s="139"/>
      <c r="B35" s="139"/>
      <c r="C35" s="140"/>
    </row>
    <row r="36" spans="1:3">
      <c r="A36" s="139"/>
      <c r="B36" s="139"/>
      <c r="C36" s="140"/>
    </row>
    <row r="37" spans="1:3">
      <c r="A37" s="139"/>
      <c r="B37" s="139"/>
      <c r="C37" s="140"/>
    </row>
    <row r="38" spans="1:3">
      <c r="A38" s="139"/>
      <c r="B38" s="139"/>
      <c r="C38" s="140"/>
    </row>
    <row r="39" spans="1:3">
      <c r="A39" s="139"/>
      <c r="B39" s="139"/>
      <c r="C39" s="140"/>
    </row>
    <row r="40" spans="1:3">
      <c r="A40" s="139"/>
      <c r="B40" s="139"/>
      <c r="C40" s="140"/>
    </row>
    <row r="41" spans="1:3">
      <c r="A41" s="139"/>
      <c r="B41" s="139"/>
      <c r="C41" s="140"/>
    </row>
    <row r="42" spans="1:3">
      <c r="A42" s="139"/>
      <c r="B42" s="139"/>
      <c r="C42" s="140"/>
    </row>
    <row r="43" spans="1:3">
      <c r="A43" s="139"/>
      <c r="B43" s="139"/>
      <c r="C43" s="140"/>
    </row>
    <row r="44" spans="1:3">
      <c r="A44" s="139"/>
      <c r="B44" s="139"/>
      <c r="C44" s="140"/>
    </row>
    <row r="45" spans="1:3">
      <c r="A45" s="139"/>
      <c r="B45" s="139"/>
      <c r="C45" s="140"/>
    </row>
    <row r="46" spans="1:3">
      <c r="A46" s="139"/>
      <c r="B46" s="139"/>
      <c r="C46" s="140"/>
    </row>
    <row r="47" spans="1:3">
      <c r="A47" s="139"/>
      <c r="B47" s="139"/>
      <c r="C47" s="140"/>
    </row>
    <row r="48" spans="1:3">
      <c r="A48" s="139"/>
      <c r="B48" s="139"/>
      <c r="C48" s="140"/>
    </row>
    <row r="49" spans="1:3">
      <c r="A49" s="139"/>
      <c r="B49" s="139"/>
      <c r="C49" s="140"/>
    </row>
  </sheetData>
  <mergeCells count="8">
    <mergeCell ref="B16:F16"/>
    <mergeCell ref="B19:C19"/>
    <mergeCell ref="B1:E1"/>
    <mergeCell ref="B2:F2"/>
    <mergeCell ref="B6:D6"/>
    <mergeCell ref="B8:F8"/>
    <mergeCell ref="B11:C11"/>
    <mergeCell ref="B14:F14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"/>
  <sheetViews>
    <sheetView zoomScale="120" zoomScaleNormal="120" workbookViewId="0">
      <selection activeCell="N11" sqref="N11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36" t="s">
        <v>0</v>
      </c>
      <c r="C1" s="237"/>
      <c r="D1" s="238"/>
      <c r="E1" s="6"/>
      <c r="F1" s="10"/>
      <c r="G1" s="10"/>
      <c r="H1" s="10"/>
      <c r="I1" s="10"/>
    </row>
    <row r="2" spans="1:10" ht="9" customHeight="1">
      <c r="B2" s="239"/>
      <c r="C2" s="240"/>
      <c r="D2" s="241"/>
      <c r="E2" s="6"/>
      <c r="F2" s="10"/>
      <c r="G2" s="10"/>
      <c r="H2" s="10"/>
      <c r="I2" s="10"/>
    </row>
    <row r="3" spans="1:10" ht="18" customHeight="1">
      <c r="B3" s="86" t="s">
        <v>339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42" t="s">
        <v>335</v>
      </c>
      <c r="C6" s="243"/>
      <c r="D6" s="243"/>
      <c r="E6" s="243"/>
      <c r="F6" s="243"/>
      <c r="G6" s="243"/>
      <c r="H6" s="243"/>
      <c r="I6" s="244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245" t="s">
        <v>29</v>
      </c>
      <c r="C8" s="246"/>
      <c r="D8" s="246"/>
      <c r="E8" s="246"/>
      <c r="F8" s="246"/>
      <c r="G8" s="246"/>
      <c r="H8" s="246"/>
      <c r="I8" s="247"/>
    </row>
    <row r="9" spans="1:10" s="101" customFormat="1" ht="15" customHeight="1">
      <c r="A9" s="6"/>
      <c r="B9" s="106" t="s">
        <v>168</v>
      </c>
      <c r="C9" s="107" t="s">
        <v>169</v>
      </c>
      <c r="D9" s="108">
        <v>0.11</v>
      </c>
      <c r="E9" s="108">
        <v>0.1</v>
      </c>
      <c r="F9" s="108">
        <v>0.1</v>
      </c>
      <c r="G9" s="94">
        <v>3</v>
      </c>
      <c r="H9" s="94">
        <v>30130000</v>
      </c>
      <c r="I9" s="94">
        <v>3014300</v>
      </c>
    </row>
    <row r="10" spans="1:10" s="101" customFormat="1" ht="15" customHeight="1">
      <c r="A10" s="6"/>
      <c r="B10" s="109" t="s">
        <v>317</v>
      </c>
      <c r="C10" s="248"/>
      <c r="D10" s="249"/>
      <c r="E10" s="249"/>
      <c r="F10" s="250"/>
      <c r="G10" s="110">
        <f>G9</f>
        <v>3</v>
      </c>
      <c r="H10" s="110">
        <f t="shared" ref="H10:I10" si="0">H9</f>
        <v>30130000</v>
      </c>
      <c r="I10" s="110">
        <f t="shared" si="0"/>
        <v>3014300</v>
      </c>
      <c r="J10" s="116"/>
    </row>
    <row r="11" spans="1:10" s="101" customFormat="1" ht="15" customHeight="1">
      <c r="A11" s="6"/>
      <c r="B11" s="245" t="s">
        <v>69</v>
      </c>
      <c r="C11" s="246"/>
      <c r="D11" s="246"/>
      <c r="E11" s="246"/>
      <c r="F11" s="246"/>
      <c r="G11" s="246"/>
      <c r="H11" s="246"/>
      <c r="I11" s="247"/>
    </row>
    <row r="12" spans="1:10" s="101" customFormat="1" ht="15" customHeight="1">
      <c r="A12" s="6"/>
      <c r="B12" s="106" t="s">
        <v>94</v>
      </c>
      <c r="C12" s="107" t="s">
        <v>95</v>
      </c>
      <c r="D12" s="108">
        <v>10</v>
      </c>
      <c r="E12" s="108">
        <v>10</v>
      </c>
      <c r="F12" s="108">
        <v>10</v>
      </c>
      <c r="G12" s="94">
        <v>3</v>
      </c>
      <c r="H12" s="94">
        <v>10864</v>
      </c>
      <c r="I12" s="94">
        <v>108640</v>
      </c>
    </row>
    <row r="13" spans="1:10" s="101" customFormat="1" ht="15" customHeight="1">
      <c r="A13" s="6"/>
      <c r="B13" s="109" t="s">
        <v>310</v>
      </c>
      <c r="C13" s="248"/>
      <c r="D13" s="249"/>
      <c r="E13" s="249"/>
      <c r="F13" s="250"/>
      <c r="G13" s="110">
        <f>SUM(G12:G12)</f>
        <v>3</v>
      </c>
      <c r="H13" s="110">
        <f>SUM(H12:H12)</f>
        <v>10864</v>
      </c>
      <c r="I13" s="110">
        <f>SUM(I12:I12)</f>
        <v>108640</v>
      </c>
    </row>
    <row r="14" spans="1:10" s="101" customFormat="1" ht="15" customHeight="1">
      <c r="A14" s="6"/>
      <c r="B14" s="245" t="s">
        <v>274</v>
      </c>
      <c r="C14" s="246"/>
      <c r="D14" s="246"/>
      <c r="E14" s="246"/>
      <c r="F14" s="246"/>
      <c r="G14" s="246"/>
      <c r="H14" s="246"/>
      <c r="I14" s="247"/>
    </row>
    <row r="15" spans="1:10" s="101" customFormat="1" ht="15" customHeight="1">
      <c r="A15" s="6"/>
      <c r="B15" s="106" t="s">
        <v>276</v>
      </c>
      <c r="C15" s="107" t="s">
        <v>275</v>
      </c>
      <c r="D15" s="108">
        <v>0.6</v>
      </c>
      <c r="E15" s="108">
        <v>0.57999999999999996</v>
      </c>
      <c r="F15" s="108">
        <v>0.59</v>
      </c>
      <c r="G15" s="94">
        <v>5</v>
      </c>
      <c r="H15" s="94">
        <v>1635066</v>
      </c>
      <c r="I15" s="94">
        <v>961039.6</v>
      </c>
    </row>
    <row r="16" spans="1:10" s="101" customFormat="1" ht="15" customHeight="1">
      <c r="A16" s="6"/>
      <c r="B16" s="109" t="s">
        <v>290</v>
      </c>
      <c r="C16" s="248"/>
      <c r="D16" s="249"/>
      <c r="E16" s="249"/>
      <c r="F16" s="250"/>
      <c r="G16" s="110">
        <f>SUM(G15:G15)</f>
        <v>5</v>
      </c>
      <c r="H16" s="110">
        <f>SUM(H15:H15)</f>
        <v>1635066</v>
      </c>
      <c r="I16" s="110">
        <f>SUM(I15:I15)</f>
        <v>961039.6</v>
      </c>
    </row>
    <row r="17" spans="2:9" ht="19.5" customHeight="1">
      <c r="B17" s="111" t="s">
        <v>277</v>
      </c>
      <c r="C17" s="251"/>
      <c r="D17" s="252"/>
      <c r="E17" s="252"/>
      <c r="F17" s="253"/>
      <c r="G17" s="112">
        <f>G13+G16+G10</f>
        <v>11</v>
      </c>
      <c r="H17" s="112">
        <f>H13+H16+H10</f>
        <v>31775930</v>
      </c>
      <c r="I17" s="112">
        <f>I13+I16+I10</f>
        <v>4083979.6</v>
      </c>
    </row>
    <row r="18" spans="2:9" ht="11.1" customHeight="1">
      <c r="B18" s="1"/>
      <c r="C18" s="1"/>
      <c r="D18" s="1"/>
      <c r="E18" s="1"/>
      <c r="F18" s="1"/>
      <c r="G18" s="32"/>
      <c r="H18" s="32"/>
      <c r="I18" s="32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6.5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</sheetData>
  <mergeCells count="9">
    <mergeCell ref="B1:D2"/>
    <mergeCell ref="B6:I6"/>
    <mergeCell ref="B11:I11"/>
    <mergeCell ref="C13:F13"/>
    <mergeCell ref="C17:F17"/>
    <mergeCell ref="B14:I14"/>
    <mergeCell ref="C16:F16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1"/>
  <sheetViews>
    <sheetView zoomScale="115" zoomScaleNormal="115" workbookViewId="0">
      <selection activeCell="Q21" sqref="Q21:Q22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75" t="s">
        <v>340</v>
      </c>
      <c r="C1" s="275"/>
      <c r="D1" s="275"/>
      <c r="E1" s="275"/>
      <c r="F1" s="275"/>
      <c r="G1" s="275"/>
      <c r="H1" s="275"/>
      <c r="I1" s="275"/>
    </row>
    <row r="2" spans="2:9" ht="26.25" customHeight="1">
      <c r="B2" s="276" t="s">
        <v>15</v>
      </c>
      <c r="C2" s="277"/>
      <c r="D2" s="278"/>
      <c r="E2" s="276" t="s">
        <v>20</v>
      </c>
      <c r="F2" s="278"/>
      <c r="G2" s="279" t="s">
        <v>41</v>
      </c>
      <c r="H2" s="277"/>
      <c r="I2" s="278"/>
    </row>
    <row r="3" spans="2:9" ht="15.95" customHeight="1">
      <c r="B3" s="280" t="s">
        <v>29</v>
      </c>
      <c r="C3" s="281"/>
      <c r="D3" s="281"/>
      <c r="E3" s="281"/>
      <c r="F3" s="281"/>
      <c r="G3" s="281"/>
      <c r="H3" s="281"/>
      <c r="I3" s="282"/>
    </row>
    <row r="4" spans="2:9" ht="15.95" customHeight="1">
      <c r="B4" s="264" t="s">
        <v>266</v>
      </c>
      <c r="C4" s="265"/>
      <c r="D4" s="266"/>
      <c r="E4" s="248" t="s">
        <v>267</v>
      </c>
      <c r="F4" s="257"/>
      <c r="G4" s="248" t="s">
        <v>68</v>
      </c>
      <c r="H4" s="249"/>
      <c r="I4" s="257"/>
    </row>
    <row r="5" spans="2:9" ht="15.95" customHeight="1">
      <c r="B5" s="264" t="s">
        <v>182</v>
      </c>
      <c r="C5" s="273" t="s">
        <v>183</v>
      </c>
      <c r="D5" s="266"/>
      <c r="E5" s="248" t="s">
        <v>183</v>
      </c>
      <c r="F5" s="257"/>
      <c r="G5" s="248">
        <v>3</v>
      </c>
      <c r="H5" s="274"/>
      <c r="I5" s="257"/>
    </row>
    <row r="6" spans="2:9" ht="15.95" customHeight="1">
      <c r="B6" s="270" t="s">
        <v>69</v>
      </c>
      <c r="C6" s="271"/>
      <c r="D6" s="271"/>
      <c r="E6" s="271"/>
      <c r="F6" s="271"/>
      <c r="G6" s="271"/>
      <c r="H6" s="271"/>
      <c r="I6" s="272"/>
    </row>
    <row r="7" spans="2:9" ht="15.95" customHeight="1">
      <c r="B7" s="106" t="s">
        <v>98</v>
      </c>
      <c r="C7" s="107"/>
      <c r="D7" s="108"/>
      <c r="E7" s="248" t="s">
        <v>99</v>
      </c>
      <c r="F7" s="257" t="s">
        <v>99</v>
      </c>
      <c r="G7" s="248">
        <v>1</v>
      </c>
      <c r="H7" s="249">
        <v>1</v>
      </c>
      <c r="I7" s="257">
        <v>1</v>
      </c>
    </row>
    <row r="8" spans="2:9" ht="15.95" customHeight="1">
      <c r="B8" s="264" t="s">
        <v>240</v>
      </c>
      <c r="C8" s="265"/>
      <c r="D8" s="266"/>
      <c r="E8" s="248" t="s">
        <v>241</v>
      </c>
      <c r="F8" s="257"/>
      <c r="G8" s="248">
        <v>1</v>
      </c>
      <c r="H8" s="249"/>
      <c r="I8" s="257"/>
    </row>
    <row r="9" spans="2:9" ht="15.95" customHeight="1">
      <c r="B9" s="264" t="s">
        <v>142</v>
      </c>
      <c r="C9" s="265"/>
      <c r="D9" s="266"/>
      <c r="E9" s="248" t="s">
        <v>143</v>
      </c>
      <c r="F9" s="257"/>
      <c r="G9" s="248">
        <v>10</v>
      </c>
      <c r="H9" s="249"/>
      <c r="I9" s="257"/>
    </row>
    <row r="10" spans="2:9" ht="15.95" customHeight="1">
      <c r="B10" s="258" t="s">
        <v>107</v>
      </c>
      <c r="C10" s="259"/>
      <c r="D10" s="260"/>
      <c r="E10" s="261" t="s">
        <v>108</v>
      </c>
      <c r="F10" s="262"/>
      <c r="G10" s="261" t="s">
        <v>68</v>
      </c>
      <c r="H10" s="263"/>
      <c r="I10" s="262"/>
    </row>
    <row r="11" spans="2:9" ht="15.95" customHeight="1">
      <c r="B11" s="254" t="s">
        <v>217</v>
      </c>
      <c r="C11" s="255"/>
      <c r="D11" s="255"/>
      <c r="E11" s="255"/>
      <c r="F11" s="255"/>
      <c r="G11" s="255"/>
      <c r="H11" s="255"/>
      <c r="I11" s="256"/>
    </row>
    <row r="12" spans="2:9" ht="15.95" customHeight="1">
      <c r="B12" s="264" t="s">
        <v>218</v>
      </c>
      <c r="C12" s="265"/>
      <c r="D12" s="266"/>
      <c r="E12" s="248" t="s">
        <v>219</v>
      </c>
      <c r="F12" s="257"/>
      <c r="G12" s="248" t="s">
        <v>68</v>
      </c>
      <c r="H12" s="249"/>
      <c r="I12" s="257"/>
    </row>
    <row r="13" spans="2:9" ht="15.95" customHeight="1">
      <c r="B13" s="254" t="s">
        <v>89</v>
      </c>
      <c r="C13" s="255"/>
      <c r="D13" s="255"/>
      <c r="E13" s="255"/>
      <c r="F13" s="255"/>
      <c r="G13" s="255"/>
      <c r="H13" s="255"/>
      <c r="I13" s="256"/>
    </row>
    <row r="14" spans="2:9" ht="15.95" customHeight="1">
      <c r="B14" s="264" t="s">
        <v>326</v>
      </c>
      <c r="C14" s="285"/>
      <c r="D14" s="286"/>
      <c r="E14" s="287" t="s">
        <v>327</v>
      </c>
      <c r="F14" s="287"/>
      <c r="G14" s="248" t="s">
        <v>68</v>
      </c>
      <c r="H14" s="283"/>
      <c r="I14" s="284"/>
    </row>
    <row r="15" spans="2:9" ht="15.95" customHeight="1">
      <c r="B15" s="264" t="s">
        <v>306</v>
      </c>
      <c r="C15" s="285"/>
      <c r="D15" s="286"/>
      <c r="E15" s="287" t="s">
        <v>305</v>
      </c>
      <c r="F15" s="287"/>
      <c r="G15" s="248" t="s">
        <v>68</v>
      </c>
      <c r="H15" s="283"/>
      <c r="I15" s="284"/>
    </row>
    <row r="16" spans="2:9" ht="15.95" customHeight="1">
      <c r="B16" s="291" t="s">
        <v>308</v>
      </c>
      <c r="C16" s="292"/>
      <c r="D16" s="293"/>
      <c r="E16" s="288" t="s">
        <v>309</v>
      </c>
      <c r="F16" s="290"/>
      <c r="G16" s="288" t="s">
        <v>68</v>
      </c>
      <c r="H16" s="289"/>
      <c r="I16" s="290"/>
    </row>
    <row r="17" spans="2:9" ht="15.95" customHeight="1">
      <c r="B17" s="264" t="s">
        <v>295</v>
      </c>
      <c r="C17" s="285"/>
      <c r="D17" s="286"/>
      <c r="E17" s="287" t="s">
        <v>296</v>
      </c>
      <c r="F17" s="287"/>
      <c r="G17" s="248" t="s">
        <v>68</v>
      </c>
      <c r="H17" s="283"/>
      <c r="I17" s="284"/>
    </row>
    <row r="18" spans="2:9" ht="15.95" customHeight="1">
      <c r="B18" s="264" t="s">
        <v>291</v>
      </c>
      <c r="C18" s="265"/>
      <c r="D18" s="266"/>
      <c r="E18" s="248" t="s">
        <v>292</v>
      </c>
      <c r="F18" s="257"/>
      <c r="G18" s="248" t="s">
        <v>68</v>
      </c>
      <c r="H18" s="249"/>
      <c r="I18" s="257"/>
    </row>
    <row r="19" spans="2:9" ht="15.95" customHeight="1">
      <c r="B19" s="264" t="s">
        <v>278</v>
      </c>
      <c r="C19" s="265"/>
      <c r="D19" s="266"/>
      <c r="E19" s="248" t="s">
        <v>279</v>
      </c>
      <c r="F19" s="257"/>
      <c r="G19" s="248" t="s">
        <v>68</v>
      </c>
      <c r="H19" s="249"/>
      <c r="I19" s="257"/>
    </row>
    <row r="20" spans="2:9" ht="15.95" customHeight="1">
      <c r="B20" s="264" t="s">
        <v>272</v>
      </c>
      <c r="C20" s="265"/>
      <c r="D20" s="266"/>
      <c r="E20" s="248" t="s">
        <v>273</v>
      </c>
      <c r="F20" s="257"/>
      <c r="G20" s="248" t="s">
        <v>68</v>
      </c>
      <c r="H20" s="249"/>
      <c r="I20" s="257"/>
    </row>
    <row r="21" spans="2:9" ht="15.95" customHeight="1">
      <c r="B21" s="264" t="s">
        <v>270</v>
      </c>
      <c r="C21" s="265"/>
      <c r="D21" s="266"/>
      <c r="E21" s="248" t="s">
        <v>271</v>
      </c>
      <c r="F21" s="257"/>
      <c r="G21" s="248" t="s">
        <v>68</v>
      </c>
      <c r="H21" s="249"/>
      <c r="I21" s="257"/>
    </row>
    <row r="22" spans="2:9" ht="15.95" customHeight="1">
      <c r="B22" s="264" t="s">
        <v>197</v>
      </c>
      <c r="C22" s="265"/>
      <c r="D22" s="266"/>
      <c r="E22" s="248" t="s">
        <v>198</v>
      </c>
      <c r="F22" s="257"/>
      <c r="G22" s="248" t="s">
        <v>68</v>
      </c>
      <c r="H22" s="249"/>
      <c r="I22" s="257"/>
    </row>
    <row r="23" spans="2:9" ht="15.95" customHeight="1">
      <c r="B23" s="264" t="s">
        <v>178</v>
      </c>
      <c r="C23" s="265"/>
      <c r="D23" s="266"/>
      <c r="E23" s="248" t="s">
        <v>179</v>
      </c>
      <c r="F23" s="257"/>
      <c r="G23" s="248" t="s">
        <v>68</v>
      </c>
      <c r="H23" s="249"/>
      <c r="I23" s="257"/>
    </row>
    <row r="24" spans="2:9" ht="15.95" customHeight="1">
      <c r="B24" s="264" t="s">
        <v>162</v>
      </c>
      <c r="C24" s="265"/>
      <c r="D24" s="266"/>
      <c r="E24" s="248" t="s">
        <v>163</v>
      </c>
      <c r="F24" s="257"/>
      <c r="G24" s="248">
        <v>1</v>
      </c>
      <c r="H24" s="249"/>
      <c r="I24" s="257"/>
    </row>
    <row r="25" spans="2:9" ht="15.95" customHeight="1">
      <c r="B25" s="267" t="s">
        <v>126</v>
      </c>
      <c r="C25" s="265"/>
      <c r="D25" s="268"/>
      <c r="E25" s="269" t="s">
        <v>125</v>
      </c>
      <c r="F25" s="250"/>
      <c r="G25" s="269">
        <v>0.5</v>
      </c>
      <c r="H25" s="249"/>
      <c r="I25" s="250"/>
    </row>
    <row r="26" spans="2:9" ht="15.95" customHeight="1">
      <c r="B26" s="258" t="s">
        <v>97</v>
      </c>
      <c r="C26" s="259"/>
      <c r="D26" s="260"/>
      <c r="E26" s="261" t="s">
        <v>96</v>
      </c>
      <c r="F26" s="262"/>
      <c r="G26" s="261" t="s">
        <v>68</v>
      </c>
      <c r="H26" s="263"/>
      <c r="I26" s="262"/>
    </row>
    <row r="27" spans="2:9" ht="15.95" customHeight="1">
      <c r="B27" s="258" t="s">
        <v>209</v>
      </c>
      <c r="C27" s="259"/>
      <c r="D27" s="260"/>
      <c r="E27" s="261" t="s">
        <v>211</v>
      </c>
      <c r="F27" s="262"/>
      <c r="G27" s="261" t="s">
        <v>68</v>
      </c>
      <c r="H27" s="263"/>
      <c r="I27" s="262"/>
    </row>
    <row r="28" spans="2:9" ht="15.95" customHeight="1">
      <c r="B28" s="258" t="s">
        <v>210</v>
      </c>
      <c r="C28" s="259"/>
      <c r="D28" s="260"/>
      <c r="E28" s="261" t="s">
        <v>212</v>
      </c>
      <c r="F28" s="262"/>
      <c r="G28" s="261" t="s">
        <v>68</v>
      </c>
      <c r="H28" s="263"/>
      <c r="I28" s="262"/>
    </row>
    <row r="29" spans="2:9" ht="15.95" customHeight="1">
      <c r="B29" s="258" t="s">
        <v>216</v>
      </c>
      <c r="C29" s="259"/>
      <c r="D29" s="260"/>
      <c r="E29" s="261" t="s">
        <v>215</v>
      </c>
      <c r="F29" s="262"/>
      <c r="G29" s="261"/>
      <c r="H29" s="263"/>
      <c r="I29" s="262"/>
    </row>
    <row r="30" spans="2:9" ht="15.95" customHeight="1">
      <c r="B30" s="254" t="s">
        <v>274</v>
      </c>
      <c r="C30" s="255"/>
      <c r="D30" s="255"/>
      <c r="E30" s="255" t="s">
        <v>274</v>
      </c>
      <c r="F30" s="255"/>
      <c r="G30" s="255"/>
      <c r="H30" s="255"/>
      <c r="I30" s="256"/>
    </row>
    <row r="31" spans="2:9" ht="15.95" customHeight="1">
      <c r="B31" s="106" t="s">
        <v>228</v>
      </c>
      <c r="C31" s="107"/>
      <c r="D31" s="108"/>
      <c r="E31" s="248" t="s">
        <v>135</v>
      </c>
      <c r="F31" s="257" t="s">
        <v>135</v>
      </c>
      <c r="G31" s="248">
        <v>1.85</v>
      </c>
      <c r="H31" s="249">
        <v>1.85</v>
      </c>
      <c r="I31" s="257">
        <v>1.85</v>
      </c>
    </row>
  </sheetData>
  <mergeCells count="79">
    <mergeCell ref="G12:I12"/>
    <mergeCell ref="B13:I13"/>
    <mergeCell ref="G20:I20"/>
    <mergeCell ref="G16:I16"/>
    <mergeCell ref="E10:F10"/>
    <mergeCell ref="B14:D14"/>
    <mergeCell ref="E14:F14"/>
    <mergeCell ref="G14:I14"/>
    <mergeCell ref="G10:I10"/>
    <mergeCell ref="G15:I15"/>
    <mergeCell ref="B10:D10"/>
    <mergeCell ref="B15:D15"/>
    <mergeCell ref="E15:F15"/>
    <mergeCell ref="B16:D16"/>
    <mergeCell ref="E16:F16"/>
    <mergeCell ref="B11:I11"/>
    <mergeCell ref="E18:F18"/>
    <mergeCell ref="G18:I18"/>
    <mergeCell ref="B17:D17"/>
    <mergeCell ref="E17:F17"/>
    <mergeCell ref="B20:D20"/>
    <mergeCell ref="E20:F20"/>
    <mergeCell ref="B19:D19"/>
    <mergeCell ref="E19:F19"/>
    <mergeCell ref="G19:I19"/>
    <mergeCell ref="B1:I1"/>
    <mergeCell ref="B2:D2"/>
    <mergeCell ref="E2:F2"/>
    <mergeCell ref="G2:I2"/>
    <mergeCell ref="B3:I3"/>
    <mergeCell ref="B4:D4"/>
    <mergeCell ref="E4:F4"/>
    <mergeCell ref="G4:I4"/>
    <mergeCell ref="B5:D5"/>
    <mergeCell ref="E5:F5"/>
    <mergeCell ref="G5:I5"/>
    <mergeCell ref="E23:F23"/>
    <mergeCell ref="G23:I23"/>
    <mergeCell ref="B6:I6"/>
    <mergeCell ref="B8:D8"/>
    <mergeCell ref="E8:F8"/>
    <mergeCell ref="G8:I8"/>
    <mergeCell ref="E9:F9"/>
    <mergeCell ref="G9:I9"/>
    <mergeCell ref="B9:D9"/>
    <mergeCell ref="E7:F7"/>
    <mergeCell ref="G7:I7"/>
    <mergeCell ref="B21:D21"/>
    <mergeCell ref="E21:F21"/>
    <mergeCell ref="G21:I21"/>
    <mergeCell ref="G17:I17"/>
    <mergeCell ref="B18:D18"/>
    <mergeCell ref="B12:D12"/>
    <mergeCell ref="E12:F12"/>
    <mergeCell ref="G27:I27"/>
    <mergeCell ref="B25:D25"/>
    <mergeCell ref="E25:F25"/>
    <mergeCell ref="G25:I25"/>
    <mergeCell ref="B26:D26"/>
    <mergeCell ref="E26:F26"/>
    <mergeCell ref="G26:I26"/>
    <mergeCell ref="B24:D24"/>
    <mergeCell ref="E24:F24"/>
    <mergeCell ref="G24:I24"/>
    <mergeCell ref="B22:D22"/>
    <mergeCell ref="E22:F22"/>
    <mergeCell ref="G22:I22"/>
    <mergeCell ref="B23:D23"/>
    <mergeCell ref="B28:D28"/>
    <mergeCell ref="E28:F28"/>
    <mergeCell ref="G28:I28"/>
    <mergeCell ref="B27:D27"/>
    <mergeCell ref="E27:F27"/>
    <mergeCell ref="B30:I30"/>
    <mergeCell ref="E31:F31"/>
    <mergeCell ref="G31:I31"/>
    <mergeCell ref="B29:D29"/>
    <mergeCell ref="E29:F29"/>
    <mergeCell ref="G29:I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94" t="s">
        <v>0</v>
      </c>
      <c r="C1" s="294"/>
      <c r="D1" s="5"/>
      <c r="E1" s="5"/>
      <c r="F1" s="5"/>
    </row>
    <row r="2" spans="1:6" ht="27.95" customHeight="1">
      <c r="A2" s="4"/>
      <c r="B2" s="295" t="s">
        <v>339</v>
      </c>
      <c r="C2" s="295"/>
      <c r="D2" s="295"/>
      <c r="E2" s="295"/>
      <c r="F2" s="295"/>
    </row>
    <row r="3" spans="1:6" ht="42.75" customHeight="1">
      <c r="B3" s="242" t="s">
        <v>42</v>
      </c>
      <c r="C3" s="243"/>
      <c r="D3" s="243"/>
      <c r="E3" s="243"/>
      <c r="F3" s="243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2026-10-25T11:01:56Z</cp:lastPrinted>
  <dcterms:created xsi:type="dcterms:W3CDTF">2024-09-12T06:50:39Z</dcterms:created>
  <dcterms:modified xsi:type="dcterms:W3CDTF">2026-10-25T11:15:05Z</dcterms:modified>
</cp:coreProperties>
</file>